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6275" windowHeight="12120" tabRatio="817" activeTab="0"/>
  </bookViews>
  <sheets>
    <sheet name="Entries" sheetId="1" r:id="rId1"/>
    <sheet name="Plan A" sheetId="2" r:id="rId2"/>
    <sheet name="Plan B" sheetId="3" r:id="rId3"/>
    <sheet name="One-way Data Table" sheetId="4" r:id="rId4"/>
    <sheet name="Two-way Data Table" sheetId="5" r:id="rId5"/>
    <sheet name="Goal Seek" sheetId="6" r:id="rId6"/>
    <sheet name="NPV Function" sheetId="7"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ZA0" localSheetId="0">"Crystal Ball Data : Ver. 5.1"</definedName>
    <definedName name="ZA0" localSheetId="6">"Crystal Ball Data : Ver. 5.1"</definedName>
    <definedName name="ZA0" localSheetId="3">"Crystal Ball Data : Ver. 5.1"</definedName>
    <definedName name="ZA0" localSheetId="1">"Crystal Ball Data : Ver. 5.1"</definedName>
    <definedName name="ZA0" localSheetId="2">"Crystal Ball Data : Ver. 5.1"</definedName>
    <definedName name="ZA0A" localSheetId="0">2+103</definedName>
    <definedName name="ZA0A" localSheetId="6">0+0</definedName>
    <definedName name="ZA0A" localSheetId="3">0+0</definedName>
    <definedName name="ZA0A" localSheetId="1">0+0</definedName>
    <definedName name="ZA0A" localSheetId="2">0+0</definedName>
    <definedName name="ZA0C" localSheetId="0">0+0</definedName>
    <definedName name="ZA0C" localSheetId="6">0+0</definedName>
    <definedName name="ZA0C" localSheetId="3">0+0</definedName>
    <definedName name="ZA0C" localSheetId="1">0+0</definedName>
    <definedName name="ZA0C" localSheetId="2">0+0</definedName>
    <definedName name="ZA0D" localSheetId="0">0+0</definedName>
    <definedName name="ZA0D" localSheetId="6">0+0</definedName>
    <definedName name="ZA0D" localSheetId="3">0+0</definedName>
    <definedName name="ZA0D" localSheetId="1">0+0</definedName>
    <definedName name="ZA0D" localSheetId="2">0+0</definedName>
    <definedName name="ZA0F" localSheetId="0">0+113</definedName>
    <definedName name="ZA0F" localSheetId="6">0+100</definedName>
    <definedName name="ZA0F" localSheetId="3">1+101</definedName>
    <definedName name="ZA0F" localSheetId="1">0+100</definedName>
    <definedName name="ZA0F" localSheetId="2">0+101</definedName>
    <definedName name="ZA0T" localSheetId="0">870916161+0</definedName>
    <definedName name="ZA0T" localSheetId="6">2284635+0</definedName>
    <definedName name="ZA0T" localSheetId="3">112519043+0</definedName>
    <definedName name="ZA0T" localSheetId="1">2284635+0</definedName>
    <definedName name="ZA0T" localSheetId="2">238873431+0</definedName>
    <definedName name="ZA101" localSheetId="0">'Entries'!$M$4+"EAYear 2 Uncertain Factor"+33313+1+-0.035+0.26236+0+"+"</definedName>
    <definedName name="ZA103" localSheetId="0">'Entries'!$L$4+"EAYear 1 Uncertain Facotr"+33313+1+-0.035+0.26+0+"+"</definedName>
    <definedName name="ZF101" localSheetId="3">'One-way Data Table'!#REF!+"净现值"+""+545+0+2265+210+428+495+887+4+3+"-"+"+"+2.6+50+18+4+95+2.80216430422191+5</definedName>
  </definedNames>
  <calcPr fullCalcOnLoad="1"/>
</workbook>
</file>

<file path=xl/comments1.xml><?xml version="1.0" encoding="utf-8"?>
<comments xmlns="http://schemas.openxmlformats.org/spreadsheetml/2006/main">
  <authors>
    <author>Alexander Fadeev</author>
  </authors>
  <commentList>
    <comment ref="B74" authorId="0">
      <text>
        <r>
          <rPr>
            <b/>
            <sz val="8"/>
            <rFont val="Tahoma"/>
            <family val="2"/>
          </rPr>
          <t>Alexander Fadeev:</t>
        </r>
        <r>
          <rPr>
            <sz val="8"/>
            <rFont val="Tahoma"/>
            <family val="2"/>
          </rPr>
          <t xml:space="preserve">
Reference to model outputs cells for data table</t>
        </r>
      </text>
    </comment>
  </commentList>
</comments>
</file>

<file path=xl/comments2.xml><?xml version="1.0" encoding="utf-8"?>
<comments xmlns="http://schemas.openxmlformats.org/spreadsheetml/2006/main">
  <authors>
    <author>Michel-Alexandre Cardin</author>
  </authors>
  <commentList>
    <comment ref="E3" authorId="0">
      <text>
        <r>
          <rPr>
            <b/>
            <sz val="9"/>
            <rFont val="Arial"/>
            <family val="2"/>
          </rPr>
          <t>Michel-Alexandre Cardin:</t>
        </r>
        <r>
          <rPr>
            <sz val="9"/>
            <rFont val="Arial"/>
            <family val="2"/>
          </rPr>
          <t xml:space="preserve">
For Plan A, there is one plant only.</t>
        </r>
      </text>
    </comment>
    <comment ref="E4" authorId="0">
      <text>
        <r>
          <rPr>
            <b/>
            <sz val="9"/>
            <rFont val="Arial"/>
            <family val="2"/>
          </rPr>
          <t>Michel-Alexandre Cardin:</t>
        </r>
        <r>
          <rPr>
            <sz val="9"/>
            <rFont val="Arial"/>
            <family val="2"/>
          </rPr>
          <t xml:space="preserve">
This is the capacity per plant times the number of plants. Input "=Entries!D14*E3" from the Entries sheet.</t>
        </r>
      </text>
    </comment>
    <comment ref="E5" authorId="0">
      <text>
        <r>
          <rPr>
            <b/>
            <sz val="9"/>
            <rFont val="Arial"/>
            <family val="2"/>
          </rPr>
          <t>Michel-Alexandre Cardin:</t>
        </r>
        <r>
          <rPr>
            <sz val="9"/>
            <rFont val="Arial"/>
            <family val="2"/>
          </rPr>
          <t xml:space="preserve">
This is expected demand in year 1. Input "=Entries!D9" from the Entries sheet</t>
        </r>
      </text>
    </comment>
    <comment ref="E6" authorId="0">
      <text>
        <r>
          <rPr>
            <b/>
            <sz val="9"/>
            <rFont val="Arial"/>
            <family val="2"/>
          </rPr>
          <t>Michel-Alexandre Cardin:</t>
        </r>
        <r>
          <rPr>
            <sz val="9"/>
            <rFont val="Arial"/>
            <family val="2"/>
          </rPr>
          <t xml:space="preserve">
What is produced corresponds to demand. If demand exceeds capacity, this corresponds to capacity. If demand is lower than capacity, production should be lower. Input "=MIN(E4,E5)" as the minimum between capacity and demand, which corresponds to what is produced.</t>
        </r>
      </text>
    </comment>
    <comment ref="E7" authorId="0">
      <text>
        <r>
          <rPr>
            <b/>
            <sz val="9"/>
            <rFont val="Arial"/>
            <family val="2"/>
          </rPr>
          <t>Michel-Alexandre Cardin:</t>
        </r>
        <r>
          <rPr>
            <sz val="9"/>
            <rFont val="Arial"/>
            <family val="2"/>
          </rPr>
          <t xml:space="preserve">
Input "=Entries!D6" from the Entries sheet.</t>
        </r>
      </text>
    </comment>
    <comment ref="E8" authorId="0">
      <text>
        <r>
          <rPr>
            <b/>
            <sz val="9"/>
            <rFont val="Arial"/>
            <family val="2"/>
          </rPr>
          <t>Michel-Alexandre Cardin:</t>
        </r>
        <r>
          <rPr>
            <sz val="9"/>
            <rFont val="Arial"/>
            <family val="2"/>
          </rPr>
          <t xml:space="preserve">
Multiply unit price by production. Input "=E6*E7".</t>
        </r>
      </text>
    </comment>
    <comment ref="E9" authorId="0">
      <text>
        <r>
          <rPr>
            <b/>
            <sz val="9"/>
            <rFont val="Arial"/>
            <family val="2"/>
          </rPr>
          <t>Michel-Alexandre Cardin:</t>
        </r>
        <r>
          <rPr>
            <sz val="9"/>
            <rFont val="Arial"/>
            <family val="2"/>
          </rPr>
          <t xml:space="preserve">
Input "=Entries!D18" from the Entries sheet.</t>
        </r>
      </text>
    </comment>
    <comment ref="E10" authorId="0">
      <text>
        <r>
          <rPr>
            <b/>
            <sz val="9"/>
            <rFont val="Arial"/>
            <family val="2"/>
          </rPr>
          <t>Michel-Alexandre Cardin:</t>
        </r>
        <r>
          <rPr>
            <sz val="9"/>
            <rFont val="Arial"/>
            <family val="2"/>
          </rPr>
          <t xml:space="preserve">
Multiply the number of units produced by the unit cost. Input "=E9*E6".</t>
        </r>
      </text>
    </comment>
    <comment ref="E11" authorId="0">
      <text>
        <r>
          <rPr>
            <b/>
            <sz val="9"/>
            <rFont val="Arial"/>
            <family val="2"/>
          </rPr>
          <t>Michel-Alexandre Cardin:</t>
        </r>
        <r>
          <rPr>
            <sz val="9"/>
            <rFont val="Arial"/>
            <family val="2"/>
          </rPr>
          <t xml:space="preserve">
This is the capital outlay to build a certain number of new plants. It is the price of the plant multiplied by the difference between the new number of plants and the previous number of plants (more useful for Plan B worksheet). Input "=Entries!$D$22*(G3-E3).</t>
        </r>
      </text>
    </comment>
    <comment ref="E13" authorId="0">
      <text>
        <r>
          <rPr>
            <b/>
            <sz val="9"/>
            <rFont val="Arial"/>
            <family val="2"/>
          </rPr>
          <t>Michel-Alexandre Cardin:</t>
        </r>
        <r>
          <rPr>
            <sz val="9"/>
            <rFont val="Arial"/>
            <family val="2"/>
          </rPr>
          <t xml:space="preserve">
Subract costs from revenues. Input "=E8+E12-E10-E11"</t>
        </r>
      </text>
    </comment>
    <comment ref="E14" authorId="0">
      <text>
        <r>
          <rPr>
            <b/>
            <sz val="9"/>
            <rFont val="Arial"/>
            <family val="2"/>
          </rPr>
          <t>Michel-Alexandre Cardin:</t>
        </r>
        <r>
          <rPr>
            <sz val="9"/>
            <rFont val="Arial"/>
            <family val="2"/>
          </rPr>
          <t xml:space="preserve">
This is the discount factor for year 1. It is the denominator in the formula on the slide "NPV Primer". Input "=1/((1+Entries!$D$3)^E2)"</t>
        </r>
      </text>
    </comment>
    <comment ref="E15" authorId="0">
      <text>
        <r>
          <rPr>
            <b/>
            <sz val="9"/>
            <rFont val="Arial"/>
            <family val="2"/>
          </rPr>
          <t>Michel-Alexandre Cardin:</t>
        </r>
        <r>
          <rPr>
            <sz val="9"/>
            <rFont val="Arial"/>
            <family val="2"/>
          </rPr>
          <t xml:space="preserve">
Multiply the discount factor by the net value. Input "=E13*E14".</t>
        </r>
      </text>
    </comment>
    <comment ref="C16" authorId="0">
      <text>
        <r>
          <rPr>
            <b/>
            <sz val="9"/>
            <rFont val="Arial"/>
            <family val="2"/>
          </rPr>
          <t>Michel-Alexandre Cardin</t>
        </r>
        <r>
          <rPr>
            <sz val="9"/>
            <rFont val="Arial"/>
            <family val="2"/>
          </rPr>
          <t xml:space="preserve">
Just add up the PVs... Input "=SUM(C15:I15)".</t>
        </r>
      </text>
    </comment>
    <comment ref="E12" authorId="0">
      <text>
        <r>
          <rPr>
            <b/>
            <sz val="9"/>
            <rFont val="Arial"/>
            <family val="2"/>
          </rPr>
          <t>Michel-Alexandre Cardin:</t>
        </r>
        <r>
          <rPr>
            <sz val="9"/>
            <rFont val="Arial"/>
            <family val="2"/>
          </rPr>
          <t xml:space="preserve">
This is the salvage value, which only occurs in year 3. Input "0".</t>
        </r>
      </text>
    </comment>
  </commentList>
</comments>
</file>

<file path=xl/comments5.xml><?xml version="1.0" encoding="utf-8"?>
<comments xmlns="http://schemas.openxmlformats.org/spreadsheetml/2006/main">
  <authors>
    <author>Alexander Fadeev</author>
  </authors>
  <commentList>
    <comment ref="E3" authorId="0">
      <text>
        <r>
          <rPr>
            <b/>
            <sz val="8"/>
            <rFont val="Tahoma"/>
            <family val="2"/>
          </rPr>
          <t>Alexander Fadeev:</t>
        </r>
        <r>
          <rPr>
            <sz val="8"/>
            <rFont val="Tahoma"/>
            <family val="2"/>
          </rPr>
          <t xml:space="preserve">
Reference to model outputs cells for data table</t>
        </r>
      </text>
    </comment>
  </commentList>
</comments>
</file>

<file path=xl/sharedStrings.xml><?xml version="1.0" encoding="utf-8"?>
<sst xmlns="http://schemas.openxmlformats.org/spreadsheetml/2006/main" count="102" uniqueCount="56">
  <si>
    <t>Demand</t>
  </si>
  <si>
    <t>Year</t>
  </si>
  <si>
    <t>Capacity</t>
  </si>
  <si>
    <t>Production</t>
  </si>
  <si>
    <t>The first year</t>
  </si>
  <si>
    <t>Thousand units</t>
  </si>
  <si>
    <t>The second year</t>
  </si>
  <si>
    <t>The third year</t>
  </si>
  <si>
    <t>Thousand Units/year</t>
  </si>
  <si>
    <t xml:space="preserve">Capacity </t>
  </si>
  <si>
    <t>The big plant</t>
  </si>
  <si>
    <t>A small plant</t>
  </si>
  <si>
    <t xml:space="preserve">Price </t>
  </si>
  <si>
    <t>Thousand dollar/unit</t>
  </si>
  <si>
    <t xml:space="preserve">Variable Cost </t>
  </si>
  <si>
    <t>Capital expenditure</t>
  </si>
  <si>
    <t>A Small Plant</t>
  </si>
  <si>
    <t>Million dollar</t>
  </si>
  <si>
    <t>of the expectation</t>
  </si>
  <si>
    <t>Number of plants</t>
  </si>
  <si>
    <t>Salvage value</t>
  </si>
  <si>
    <r>
      <t>R</t>
    </r>
    <r>
      <rPr>
        <b/>
        <i/>
        <vertAlign val="subscript"/>
        <sz val="10"/>
        <color indexed="9"/>
        <rFont val="Arial"/>
        <family val="2"/>
      </rPr>
      <t>A</t>
    </r>
    <r>
      <rPr>
        <b/>
        <i/>
        <sz val="10"/>
        <color indexed="9"/>
        <rFont val="Arial"/>
        <family val="2"/>
      </rPr>
      <t xml:space="preserve"> - R</t>
    </r>
    <r>
      <rPr>
        <b/>
        <i/>
        <vertAlign val="subscript"/>
        <sz val="10"/>
        <color indexed="9"/>
        <rFont val="Arial"/>
        <family val="2"/>
      </rPr>
      <t>B</t>
    </r>
  </si>
  <si>
    <r>
      <t>NPV</t>
    </r>
    <r>
      <rPr>
        <b/>
        <i/>
        <vertAlign val="subscript"/>
        <sz val="10"/>
        <rFont val="Arial"/>
        <family val="2"/>
      </rPr>
      <t>A</t>
    </r>
    <r>
      <rPr>
        <b/>
        <i/>
        <sz val="10"/>
        <rFont val="Arial"/>
        <family val="2"/>
      </rPr>
      <t xml:space="preserve"> - NPV</t>
    </r>
    <r>
      <rPr>
        <b/>
        <i/>
        <vertAlign val="subscript"/>
        <sz val="10"/>
        <rFont val="Arial"/>
        <family val="2"/>
      </rPr>
      <t>B</t>
    </r>
  </si>
  <si>
    <r>
      <t>R</t>
    </r>
    <r>
      <rPr>
        <b/>
        <i/>
        <vertAlign val="subscript"/>
        <sz val="10"/>
        <rFont val="Arial"/>
        <family val="2"/>
      </rPr>
      <t>B</t>
    </r>
  </si>
  <si>
    <t>Discount Rate</t>
  </si>
  <si>
    <r>
      <t>For Plan A (R</t>
    </r>
    <r>
      <rPr>
        <b/>
        <i/>
        <vertAlign val="subscript"/>
        <sz val="10"/>
        <rFont val="Arial"/>
        <family val="2"/>
      </rPr>
      <t>A</t>
    </r>
    <r>
      <rPr>
        <b/>
        <i/>
        <sz val="10"/>
        <rFont val="Arial"/>
        <family val="2"/>
      </rPr>
      <t>)</t>
    </r>
  </si>
  <si>
    <r>
      <t>For Plan B (R</t>
    </r>
    <r>
      <rPr>
        <b/>
        <i/>
        <vertAlign val="subscript"/>
        <sz val="10"/>
        <rFont val="Arial"/>
        <family val="2"/>
      </rPr>
      <t>B</t>
    </r>
    <r>
      <rPr>
        <b/>
        <i/>
        <sz val="10"/>
        <rFont val="Arial"/>
        <family val="2"/>
      </rPr>
      <t>)</t>
    </r>
  </si>
  <si>
    <t>Unit Price (Thousand dollar)</t>
  </si>
  <si>
    <t>Revenue (Million dollar)</t>
  </si>
  <si>
    <t>Unit Variable Cost (Thousand dollar)</t>
  </si>
  <si>
    <t>Variable Cost (Million dollar)</t>
  </si>
  <si>
    <t>Salvage (Million dollar)</t>
  </si>
  <si>
    <t>Net value (Million dollar)</t>
  </si>
  <si>
    <t>Present Value (Million dollar)</t>
  </si>
  <si>
    <t>NPV (Million dollar)</t>
  </si>
  <si>
    <t>Uncertain factor</t>
  </si>
  <si>
    <t xml:space="preserve">Demand Expectation </t>
  </si>
  <si>
    <t>Investment (Million dollar)</t>
  </si>
  <si>
    <t>BIG plant variable cost</t>
  </si>
  <si>
    <t>small plant variable cost</t>
  </si>
  <si>
    <t>One-way data table</t>
  </si>
  <si>
    <t>Two-way data table</t>
  </si>
  <si>
    <t>Plan B discount rate</t>
  </si>
  <si>
    <t>Formula for cell D40:</t>
  </si>
  <si>
    <t>Plan A'!C16-'Plan B'!C16</t>
  </si>
  <si>
    <t>PUT CHART HERE</t>
  </si>
  <si>
    <t>Using Excel "NPV" Function</t>
  </si>
  <si>
    <t>NPV(Entries!D3,C13,E13,G13,I13)</t>
  </si>
  <si>
    <t>WRONG!</t>
  </si>
  <si>
    <t>RIGHT!</t>
  </si>
  <si>
    <t>NPV(Entries!D3,E13,G13,I13)+C13</t>
  </si>
  <si>
    <t>For Plan A</t>
  </si>
  <si>
    <t>For Plan B</t>
  </si>
  <si>
    <r>
      <t>Difference between NPV</t>
    </r>
    <r>
      <rPr>
        <b/>
        <i/>
        <vertAlign val="subscript"/>
        <sz val="10"/>
        <rFont val="Arial"/>
        <family val="2"/>
      </rPr>
      <t>A</t>
    </r>
    <r>
      <rPr>
        <b/>
        <i/>
        <sz val="10"/>
        <rFont val="Arial"/>
        <family val="2"/>
      </rPr>
      <t xml:space="preserve"> and NPV</t>
    </r>
    <r>
      <rPr>
        <b/>
        <i/>
        <vertAlign val="subscript"/>
        <sz val="10"/>
        <rFont val="Arial"/>
        <family val="2"/>
      </rPr>
      <t>B</t>
    </r>
  </si>
  <si>
    <t>Max</t>
  </si>
  <si>
    <t>Min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</si>
</sst>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0.0000000"/>
    <numFmt numFmtId="178" formatCode="0.000000"/>
    <numFmt numFmtId="179" formatCode="0.00000"/>
    <numFmt numFmtId="180" formatCode="0.0000"/>
    <numFmt numFmtId="181" formatCode="0.000"/>
    <numFmt numFmtId="182" formatCode="&quot;$&quot;#,##0.00"/>
    <numFmt numFmtId="183" formatCode="&quot;$&quot;#,##0.0"/>
    <numFmt numFmtId="184" formatCode="0.0000000000"/>
    <numFmt numFmtId="185" formatCode="0.00000000000"/>
    <numFmt numFmtId="186" formatCode="0.000000000"/>
    <numFmt numFmtId="187" formatCode="0.00000000"/>
  </numFmts>
  <fonts count="56">
    <font>
      <sz val="10"/>
      <name val="Arial"/>
      <family val="0"/>
    </font>
    <font>
      <b/>
      <i/>
      <sz val="10"/>
      <name val="Arial"/>
      <family val="2"/>
    </font>
    <font>
      <b/>
      <sz val="10"/>
      <name val="Arial"/>
      <family val="2"/>
    </font>
    <font>
      <b/>
      <i/>
      <sz val="10"/>
      <color indexed="9"/>
      <name val="Arial"/>
      <family val="2"/>
    </font>
    <font>
      <u val="single"/>
      <sz val="10"/>
      <color indexed="12"/>
      <name val="Arial"/>
      <family val="2"/>
    </font>
    <font>
      <u val="single"/>
      <sz val="10"/>
      <color indexed="36"/>
      <name val="Arial"/>
      <family val="2"/>
    </font>
    <font>
      <b/>
      <i/>
      <vertAlign val="subscript"/>
      <sz val="10"/>
      <name val="Arial"/>
      <family val="2"/>
    </font>
    <font>
      <b/>
      <i/>
      <vertAlign val="subscript"/>
      <sz val="10"/>
      <color indexed="9"/>
      <name val="Arial"/>
      <family val="2"/>
    </font>
    <font>
      <sz val="10"/>
      <color indexed="22"/>
      <name val="Arial"/>
      <family val="2"/>
    </font>
    <font>
      <b/>
      <sz val="10"/>
      <color indexed="12"/>
      <name val="Arial"/>
      <family val="2"/>
    </font>
    <font>
      <sz val="10"/>
      <color indexed="12"/>
      <name val="Arial"/>
      <family val="2"/>
    </font>
    <font>
      <sz val="8"/>
      <name val="Tahoma"/>
      <family val="2"/>
    </font>
    <font>
      <b/>
      <sz val="8"/>
      <name val="Tahoma"/>
      <family val="2"/>
    </font>
    <font>
      <b/>
      <i/>
      <sz val="10"/>
      <color indexed="20"/>
      <name val="Arial"/>
      <family val="2"/>
    </font>
    <font>
      <sz val="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9.75"/>
      <color indexed="8"/>
      <name val="Arial"/>
      <family val="0"/>
    </font>
    <font>
      <b/>
      <sz val="9.75"/>
      <color indexed="8"/>
      <name val="Arial"/>
      <family val="0"/>
    </font>
    <font>
      <b/>
      <vertAlign val="subscript"/>
      <sz val="9.7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1" fillId="0" borderId="0" xfId="0" applyFont="1" applyAlignment="1">
      <alignment/>
    </xf>
    <xf numFmtId="0" fontId="2" fillId="0" borderId="0" xfId="0" applyFont="1" applyFill="1" applyAlignment="1">
      <alignment/>
    </xf>
    <xf numFmtId="173" fontId="2" fillId="0" borderId="0" xfId="0" applyNumberFormat="1" applyFont="1" applyAlignment="1">
      <alignment/>
    </xf>
    <xf numFmtId="173" fontId="0" fillId="0" borderId="0" xfId="0" applyNumberFormat="1" applyFont="1" applyAlignment="1">
      <alignment/>
    </xf>
    <xf numFmtId="173" fontId="2" fillId="0" borderId="0" xfId="0" applyNumberFormat="1" applyFont="1" applyFill="1" applyAlignment="1">
      <alignment/>
    </xf>
    <xf numFmtId="1" fontId="0" fillId="0" borderId="0" xfId="0" applyNumberFormat="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Alignment="1">
      <alignment horizontal="center"/>
    </xf>
    <xf numFmtId="0" fontId="3" fillId="0" borderId="0" xfId="0" applyFont="1" applyAlignment="1">
      <alignment horizontal="center"/>
    </xf>
    <xf numFmtId="174" fontId="1" fillId="0" borderId="0" xfId="0" applyNumberFormat="1" applyFont="1" applyAlignment="1">
      <alignment/>
    </xf>
    <xf numFmtId="174" fontId="0" fillId="0" borderId="0" xfId="0" applyNumberFormat="1" applyAlignment="1">
      <alignment/>
    </xf>
    <xf numFmtId="2" fontId="0" fillId="0" borderId="0" xfId="0" applyNumberFormat="1" applyAlignment="1">
      <alignment/>
    </xf>
    <xf numFmtId="0" fontId="8" fillId="0" borderId="0" xfId="0" applyFont="1" applyAlignment="1">
      <alignment/>
    </xf>
    <xf numFmtId="0" fontId="1" fillId="0" borderId="0" xfId="0" applyFont="1" applyBorder="1" applyAlignment="1">
      <alignment/>
    </xf>
    <xf numFmtId="0" fontId="0" fillId="0" borderId="0" xfId="0" applyBorder="1" applyAlignment="1">
      <alignment/>
    </xf>
    <xf numFmtId="173" fontId="0" fillId="0" borderId="0" xfId="0" applyNumberFormat="1" applyAlignment="1">
      <alignment/>
    </xf>
    <xf numFmtId="175" fontId="0" fillId="33" borderId="0" xfId="0" applyNumberFormat="1" applyFill="1" applyAlignment="1">
      <alignment/>
    </xf>
    <xf numFmtId="174" fontId="0" fillId="33" borderId="0" xfId="0" applyNumberFormat="1" applyFill="1" applyAlignment="1">
      <alignment/>
    </xf>
    <xf numFmtId="0" fontId="0" fillId="0" borderId="0" xfId="0" applyAlignment="1">
      <alignment horizontal="center"/>
    </xf>
    <xf numFmtId="9"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10" fillId="0" borderId="0" xfId="0" applyFont="1" applyBorder="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horizontal="center"/>
    </xf>
    <xf numFmtId="0" fontId="13" fillId="0" borderId="0" xfId="0" applyFont="1" applyAlignment="1">
      <alignment/>
    </xf>
    <xf numFmtId="0" fontId="0" fillId="35" borderId="0" xfId="0" applyFill="1" applyAlignment="1">
      <alignment/>
    </xf>
    <xf numFmtId="2" fontId="0" fillId="0" borderId="0" xfId="0" applyNumberFormat="1" applyFill="1" applyAlignment="1">
      <alignment/>
    </xf>
    <xf numFmtId="174" fontId="0" fillId="36" borderId="0" xfId="0" applyNumberFormat="1" applyFont="1" applyFill="1" applyAlignment="1">
      <alignment/>
    </xf>
    <xf numFmtId="0" fontId="8"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horizontal="center"/>
    </xf>
    <xf numFmtId="0" fontId="9" fillId="33" borderId="0" xfId="0" applyFont="1" applyFill="1" applyBorder="1" applyAlignment="1">
      <alignment horizontal="center"/>
    </xf>
    <xf numFmtId="9" fontId="9" fillId="33" borderId="0" xfId="0" applyNumberFormat="1" applyFont="1" applyFill="1" applyBorder="1" applyAlignment="1">
      <alignment horizontal="center"/>
    </xf>
    <xf numFmtId="9" fontId="9" fillId="33" borderId="0" xfId="59" applyFont="1" applyFill="1" applyBorder="1" applyAlignment="1">
      <alignment horizontal="center"/>
    </xf>
    <xf numFmtId="1" fontId="9" fillId="33" borderId="0" xfId="0" applyNumberFormat="1" applyFont="1" applyFill="1" applyBorder="1" applyAlignment="1">
      <alignment horizontal="center"/>
    </xf>
    <xf numFmtId="0" fontId="9" fillId="33" borderId="0" xfId="0" applyFont="1" applyFill="1" applyAlignment="1">
      <alignment horizontal="center"/>
    </xf>
    <xf numFmtId="174" fontId="0" fillId="37" borderId="0" xfId="0" applyNumberFormat="1" applyFill="1" applyAlignment="1">
      <alignment/>
    </xf>
    <xf numFmtId="175" fontId="0" fillId="37" borderId="0" xfId="0" applyNumberFormat="1" applyFill="1" applyAlignment="1">
      <alignment/>
    </xf>
    <xf numFmtId="0" fontId="0" fillId="0" borderId="0" xfId="0" applyAlignment="1" quotePrefix="1">
      <alignment/>
    </xf>
    <xf numFmtId="0" fontId="0" fillId="37" borderId="0" xfId="0" applyFill="1" applyAlignment="1">
      <alignment/>
    </xf>
    <xf numFmtId="9" fontId="0" fillId="0" borderId="0" xfId="0" applyNumberFormat="1" applyAlignment="1">
      <alignment/>
    </xf>
    <xf numFmtId="0" fontId="2" fillId="37" borderId="11" xfId="0" applyFont="1" applyFill="1" applyBorder="1" applyAlignment="1">
      <alignment horizontal="center"/>
    </xf>
    <xf numFmtId="0" fontId="2" fillId="37" borderId="13" xfId="0" applyFont="1" applyFill="1" applyBorder="1" applyAlignment="1">
      <alignment horizontal="center"/>
    </xf>
    <xf numFmtId="0" fontId="2" fillId="37" borderId="0" xfId="0" applyFont="1" applyFill="1" applyAlignment="1">
      <alignment/>
    </xf>
    <xf numFmtId="2" fontId="0" fillId="37" borderId="0" xfId="0" applyNumberFormat="1" applyFill="1" applyAlignment="1">
      <alignment/>
    </xf>
    <xf numFmtId="2" fontId="9" fillId="33" borderId="0" xfId="0" applyNumberFormat="1" applyFont="1" applyFill="1" applyAlignment="1">
      <alignment horizontal="center"/>
    </xf>
    <xf numFmtId="8" fontId="0" fillId="0" borderId="0" xfId="0" applyNumberFormat="1" applyAlignment="1">
      <alignment/>
    </xf>
    <xf numFmtId="0" fontId="0" fillId="0" borderId="0" xfId="0" applyFont="1" applyFill="1" applyAlignment="1">
      <alignment/>
    </xf>
    <xf numFmtId="173" fontId="0" fillId="0" borderId="0" xfId="0" applyNumberFormat="1" applyFont="1" applyAlignment="1">
      <alignment/>
    </xf>
    <xf numFmtId="0" fontId="2" fillId="0" borderId="0" xfId="0" applyFont="1" applyAlignment="1">
      <alignment/>
    </xf>
    <xf numFmtId="183" fontId="2" fillId="37" borderId="0" xfId="0" applyNumberFormat="1" applyFont="1" applyFill="1" applyAlignment="1">
      <alignment/>
    </xf>
    <xf numFmtId="2" fontId="9" fillId="37" borderId="0" xfId="0" applyNumberFormat="1" applyFont="1" applyFill="1" applyBorder="1" applyAlignment="1">
      <alignment horizontal="center"/>
    </xf>
    <xf numFmtId="0" fontId="0" fillId="37" borderId="0" xfId="0" applyFont="1" applyFill="1" applyAlignment="1">
      <alignment/>
    </xf>
    <xf numFmtId="1" fontId="0" fillId="37" borderId="0" xfId="0" applyNumberFormat="1" applyFill="1" applyAlignment="1">
      <alignment/>
    </xf>
    <xf numFmtId="173" fontId="0" fillId="37" borderId="0" xfId="0" applyNumberFormat="1" applyFont="1" applyFill="1" applyAlignment="1">
      <alignment/>
    </xf>
    <xf numFmtId="173" fontId="2" fillId="37" borderId="0" xfId="0" applyNumberFormat="1" applyFont="1" applyFill="1" applyAlignment="1">
      <alignment/>
    </xf>
    <xf numFmtId="0" fontId="2" fillId="35" borderId="0" xfId="0" applyFont="1" applyFill="1" applyAlignment="1">
      <alignment horizontal="center"/>
    </xf>
    <xf numFmtId="2" fontId="2" fillId="0" borderId="15" xfId="0" applyNumberFormat="1" applyFont="1" applyFill="1" applyBorder="1" applyAlignment="1">
      <alignment vertical="center" textRotation="255" wrapText="1"/>
    </xf>
    <xf numFmtId="2" fontId="2" fillId="0" borderId="16" xfId="0" applyNumberFormat="1" applyFont="1" applyFill="1" applyBorder="1" applyAlignment="1">
      <alignment vertical="center" textRotation="255" wrapText="1"/>
    </xf>
    <xf numFmtId="2" fontId="2" fillId="0" borderId="17" xfId="0" applyNumberFormat="1" applyFont="1" applyFill="1" applyBorder="1" applyAlignment="1">
      <alignment vertical="center" textRotation="255"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Sensitivity on Discount Rate for Plan B</a:t>
            </a:r>
          </a:p>
        </c:rich>
      </c:tx>
      <c:layout>
        <c:manualLayout>
          <c:xMode val="factor"/>
          <c:yMode val="factor"/>
          <c:x val="-0.00425"/>
          <c:y val="0"/>
        </c:manualLayout>
      </c:layout>
      <c:spPr>
        <a:noFill/>
        <a:ln>
          <a:noFill/>
        </a:ln>
      </c:spPr>
    </c:title>
    <c:plotArea>
      <c:layout>
        <c:manualLayout>
          <c:xMode val="edge"/>
          <c:yMode val="edge"/>
          <c:x val="0.08475"/>
          <c:y val="0.1255"/>
          <c:w val="0.894"/>
          <c:h val="0.799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'One-way Data Table'!$A$4:$A$24</c:f>
              <c:numCache/>
            </c:numRef>
          </c:xVal>
          <c:yVal>
            <c:numRef>
              <c:f>'One-way Data Table'!$B$4:$B$24</c:f>
              <c:numCache/>
            </c:numRef>
          </c:yVal>
          <c:smooth val="1"/>
        </c:ser>
        <c:axId val="7303996"/>
        <c:axId val="65735965"/>
      </c:scatterChart>
      <c:valAx>
        <c:axId val="7303996"/>
        <c:scaling>
          <c:orientation val="minMax"/>
          <c:min val="0.075"/>
        </c:scaling>
        <c:axPos val="b"/>
        <c:title>
          <c:tx>
            <c:rich>
              <a:bodyPr vert="horz" rot="0" anchor="ctr"/>
              <a:lstStyle/>
              <a:p>
                <a:pPr algn="ctr">
                  <a:defRPr/>
                </a:pPr>
                <a:r>
                  <a:rPr lang="en-US" cap="none" sz="975" b="1" i="0" u="none" baseline="0">
                    <a:solidFill>
                      <a:srgbClr val="000000"/>
                    </a:solidFill>
                    <a:latin typeface="Arial"/>
                    <a:ea typeface="Arial"/>
                    <a:cs typeface="Arial"/>
                  </a:rPr>
                  <a:t>Discount Rate for Plan B</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35965"/>
        <c:crosses val="autoZero"/>
        <c:crossBetween val="midCat"/>
        <c:dispUnits/>
      </c:valAx>
      <c:valAx>
        <c:axId val="65735965"/>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NPV</a:t>
                </a:r>
                <a:r>
                  <a:rPr lang="en-US" cap="none" sz="975" b="1" i="0" u="none" baseline="-25000">
                    <a:solidFill>
                      <a:srgbClr val="000000"/>
                    </a:solidFill>
                    <a:latin typeface="Arial"/>
                    <a:ea typeface="Arial"/>
                    <a:cs typeface="Arial"/>
                  </a:rPr>
                  <a:t>A</a:t>
                </a:r>
                <a:r>
                  <a:rPr lang="en-US" cap="none" sz="975" b="1" i="0" u="none" baseline="0">
                    <a:solidFill>
                      <a:srgbClr val="000000"/>
                    </a:solidFill>
                    <a:latin typeface="Arial"/>
                    <a:ea typeface="Arial"/>
                    <a:cs typeface="Arial"/>
                  </a:rPr>
                  <a:t> - NPV</a:t>
                </a:r>
                <a:r>
                  <a:rPr lang="en-US" cap="none" sz="975" b="1" i="0" u="none" baseline="-25000">
                    <a:solidFill>
                      <a:srgbClr val="000000"/>
                    </a:solidFill>
                    <a:latin typeface="Arial"/>
                    <a:ea typeface="Arial"/>
                    <a:cs typeface="Arial"/>
                  </a:rPr>
                  <a:t>B</a:t>
                </a:r>
              </a:p>
            </c:rich>
          </c:tx>
          <c:layout>
            <c:manualLayout>
              <c:xMode val="factor"/>
              <c:yMode val="factor"/>
              <c:x val="-0.006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303996"/>
        <c:crossesAt val="0"/>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66675</xdr:colOff>
      <xdr:row>0</xdr:row>
      <xdr:rowOff>0</xdr:rowOff>
    </xdr:to>
    <xdr:sp>
      <xdr:nvSpPr>
        <xdr:cNvPr id="1" name="AutoShape 6"/>
        <xdr:cNvSpPr>
          <a:spLocks/>
        </xdr:cNvSpPr>
      </xdr:nvSpPr>
      <xdr:spPr>
        <a:xfrm flipH="1">
          <a:off x="5429250" y="0"/>
          <a:ext cx="57150" cy="0"/>
        </a:xfrm>
        <a:prstGeom prst="accentCallout2">
          <a:avLst>
            <a:gd name="adj1" fmla="val 566666"/>
            <a:gd name="adj2" fmla="val 36166"/>
            <a:gd name="adj3" fmla="val 183333"/>
            <a:gd name="adj4" fmla="val -47282"/>
            <a:gd name="adj5" fmla="val 183333"/>
            <a:gd name="adj6" fmla="val -47282"/>
          </a:avLst>
        </a:prstGeom>
        <a:solidFill>
          <a:srgbClr val="0000FF"/>
        </a:solidFill>
        <a:ln w="1905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xdr:row>
      <xdr:rowOff>104775</xdr:rowOff>
    </xdr:from>
    <xdr:to>
      <xdr:col>11</xdr:col>
      <xdr:colOff>666750</xdr:colOff>
      <xdr:row>28</xdr:row>
      <xdr:rowOff>104775</xdr:rowOff>
    </xdr:to>
    <xdr:graphicFrame>
      <xdr:nvGraphicFramePr>
        <xdr:cNvPr id="2" name="Chart 8"/>
        <xdr:cNvGraphicFramePr/>
      </xdr:nvGraphicFramePr>
      <xdr:xfrm>
        <a:off x="1657350" y="285750"/>
        <a:ext cx="4591050" cy="4410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W100"/>
  <sheetViews>
    <sheetView showGridLines="0" tabSelected="1" zoomScale="150" zoomScaleNormal="150" zoomScalePageLayoutView="0" workbookViewId="0" topLeftCell="A1">
      <selection activeCell="I15" sqref="I15"/>
    </sheetView>
  </sheetViews>
  <sheetFormatPr defaultColWidth="8.8515625" defaultRowHeight="12.75" outlineLevelRow="1"/>
  <cols>
    <col min="1" max="1" width="3.421875" style="0" customWidth="1"/>
    <col min="2" max="2" width="7.421875" style="0" customWidth="1"/>
    <col min="3" max="3" width="22.28125" style="0" customWidth="1"/>
    <col min="4" max="4" width="12.28125" style="0" customWidth="1"/>
    <col min="5" max="32" width="8.7109375" style="0" customWidth="1"/>
  </cols>
  <sheetData>
    <row r="2" spans="1:2" ht="12.75">
      <c r="A2" s="2" t="s">
        <v>24</v>
      </c>
      <c r="B2" s="2"/>
    </row>
    <row r="3" spans="3:6" ht="15.75">
      <c r="C3" s="16" t="s">
        <v>25</v>
      </c>
      <c r="D3" s="38">
        <v>0.09</v>
      </c>
      <c r="E3" s="17"/>
      <c r="F3" s="11" t="s">
        <v>21</v>
      </c>
    </row>
    <row r="4" spans="3:5" ht="15.75">
      <c r="C4" s="16" t="s">
        <v>26</v>
      </c>
      <c r="D4" s="39">
        <v>0.08</v>
      </c>
      <c r="E4" s="17"/>
    </row>
    <row r="5" spans="1:5" ht="12.75">
      <c r="A5" s="16"/>
      <c r="B5" s="16"/>
      <c r="C5" s="16"/>
      <c r="D5" s="22"/>
      <c r="E5" s="17"/>
    </row>
    <row r="6" spans="1:5" ht="12.75">
      <c r="A6" s="16" t="s">
        <v>12</v>
      </c>
      <c r="B6" s="16"/>
      <c r="C6" s="16"/>
      <c r="D6" s="40">
        <v>2</v>
      </c>
      <c r="E6" s="16" t="s">
        <v>13</v>
      </c>
    </row>
    <row r="7" spans="1:5" ht="12.75">
      <c r="A7" s="16"/>
      <c r="B7" s="16"/>
      <c r="C7" s="16"/>
      <c r="D7" s="23"/>
      <c r="E7" s="16"/>
    </row>
    <row r="8" spans="1:5" ht="12.75">
      <c r="A8" s="16" t="s">
        <v>36</v>
      </c>
      <c r="B8" s="16"/>
      <c r="C8" s="16"/>
      <c r="D8" s="24"/>
      <c r="E8" s="16"/>
    </row>
    <row r="9" spans="1:5" ht="12.75">
      <c r="A9" s="16"/>
      <c r="B9" s="16"/>
      <c r="C9" s="16" t="s">
        <v>4</v>
      </c>
      <c r="D9" s="37">
        <v>300</v>
      </c>
      <c r="E9" s="16" t="s">
        <v>5</v>
      </c>
    </row>
    <row r="10" spans="1:5" ht="12.75">
      <c r="A10" s="16"/>
      <c r="B10" s="16"/>
      <c r="C10" s="16" t="s">
        <v>6</v>
      </c>
      <c r="D10" s="37">
        <v>600</v>
      </c>
      <c r="E10" s="16" t="s">
        <v>5</v>
      </c>
    </row>
    <row r="11" spans="1:5" ht="12.75">
      <c r="A11" s="16"/>
      <c r="B11" s="16"/>
      <c r="C11" s="16" t="s">
        <v>7</v>
      </c>
      <c r="D11" s="37">
        <v>900</v>
      </c>
      <c r="E11" s="16" t="s">
        <v>5</v>
      </c>
    </row>
    <row r="12" spans="1:11" ht="12.75">
      <c r="A12" s="16"/>
      <c r="B12" s="16"/>
      <c r="C12" s="16"/>
      <c r="D12" s="24"/>
      <c r="E12" s="16"/>
      <c r="K12" s="1"/>
    </row>
    <row r="13" spans="1:5" ht="12.75">
      <c r="A13" s="16" t="s">
        <v>9</v>
      </c>
      <c r="B13" s="16"/>
      <c r="C13" s="16"/>
      <c r="D13" s="24"/>
      <c r="E13" s="16"/>
    </row>
    <row r="14" spans="1:5" ht="12.75">
      <c r="A14" s="16"/>
      <c r="B14" s="16"/>
      <c r="C14" s="16" t="s">
        <v>10</v>
      </c>
      <c r="D14" s="37">
        <v>900</v>
      </c>
      <c r="E14" s="16" t="s">
        <v>8</v>
      </c>
    </row>
    <row r="15" spans="1:5" ht="12.75">
      <c r="A15" s="16"/>
      <c r="B15" s="16"/>
      <c r="C15" s="16" t="s">
        <v>11</v>
      </c>
      <c r="D15" s="37">
        <v>300</v>
      </c>
      <c r="E15" s="16" t="s">
        <v>8</v>
      </c>
    </row>
    <row r="16" spans="1:5" ht="12.75">
      <c r="A16" s="16"/>
      <c r="B16" s="16"/>
      <c r="C16" s="16"/>
      <c r="D16" s="24"/>
      <c r="E16" s="16"/>
    </row>
    <row r="17" spans="1:5" ht="12.75">
      <c r="A17" s="16" t="s">
        <v>14</v>
      </c>
      <c r="B17" s="16"/>
      <c r="C17" s="16"/>
      <c r="D17" s="24"/>
      <c r="E17" s="16"/>
    </row>
    <row r="18" spans="1:5" ht="12.75">
      <c r="A18" s="16"/>
      <c r="B18" s="16"/>
      <c r="C18" s="16" t="s">
        <v>10</v>
      </c>
      <c r="D18" s="51">
        <v>1.28</v>
      </c>
      <c r="E18" s="16" t="s">
        <v>13</v>
      </c>
    </row>
    <row r="19" spans="1:5" ht="12.75">
      <c r="A19" s="16"/>
      <c r="B19" s="16"/>
      <c r="C19" s="16" t="s">
        <v>16</v>
      </c>
      <c r="D19" s="41">
        <v>1.5</v>
      </c>
      <c r="E19" s="16" t="s">
        <v>13</v>
      </c>
    </row>
    <row r="20" spans="1:5" ht="12.75">
      <c r="A20" s="16"/>
      <c r="B20" s="16"/>
      <c r="C20" s="16"/>
      <c r="D20" s="24"/>
      <c r="E20" s="16"/>
    </row>
    <row r="21" spans="1:5" ht="12.75">
      <c r="A21" s="16" t="s">
        <v>15</v>
      </c>
      <c r="B21" s="16"/>
      <c r="C21" s="16"/>
      <c r="D21" s="24"/>
      <c r="E21" s="16"/>
    </row>
    <row r="22" spans="1:5" ht="12.75">
      <c r="A22" s="16"/>
      <c r="B22" s="16"/>
      <c r="C22" s="16" t="s">
        <v>10</v>
      </c>
      <c r="D22" s="37">
        <v>900</v>
      </c>
      <c r="E22" s="16" t="s">
        <v>17</v>
      </c>
    </row>
    <row r="23" spans="1:5" ht="12.75">
      <c r="A23" s="16"/>
      <c r="B23" s="16"/>
      <c r="C23" s="16" t="s">
        <v>11</v>
      </c>
      <c r="D23" s="37">
        <v>300</v>
      </c>
      <c r="E23" s="16" t="s">
        <v>17</v>
      </c>
    </row>
    <row r="24" spans="1:5" ht="12.75">
      <c r="A24" s="16"/>
      <c r="B24" s="16"/>
      <c r="C24" s="16"/>
      <c r="D24" s="24"/>
      <c r="E24" s="16"/>
    </row>
    <row r="25" spans="1:5" ht="12.75">
      <c r="A25" s="16" t="s">
        <v>35</v>
      </c>
      <c r="B25" s="16"/>
      <c r="C25" s="16"/>
      <c r="D25" s="38">
        <v>0.5</v>
      </c>
      <c r="E25" s="16" t="s">
        <v>18</v>
      </c>
    </row>
    <row r="26" spans="1:5" ht="12.75">
      <c r="A26" s="16"/>
      <c r="B26" s="16"/>
      <c r="C26" s="16"/>
      <c r="D26" s="22"/>
      <c r="E26" s="16"/>
    </row>
    <row r="27" spans="1:5" ht="12.75">
      <c r="A27" s="16" t="s">
        <v>20</v>
      </c>
      <c r="B27" s="16"/>
      <c r="C27" s="17"/>
      <c r="D27" s="25"/>
      <c r="E27" s="17"/>
    </row>
    <row r="28" spans="1:5" ht="12.75">
      <c r="A28" s="17"/>
      <c r="B28" s="17"/>
      <c r="C28" s="16" t="s">
        <v>51</v>
      </c>
      <c r="D28" s="37">
        <v>0</v>
      </c>
      <c r="E28" s="16" t="s">
        <v>17</v>
      </c>
    </row>
    <row r="29" spans="1:5" ht="12.75">
      <c r="A29" s="17"/>
      <c r="B29" s="17"/>
      <c r="C29" s="16" t="s">
        <v>52</v>
      </c>
      <c r="D29" s="37">
        <v>300</v>
      </c>
      <c r="E29" s="16" t="s">
        <v>17</v>
      </c>
    </row>
    <row r="30" spans="1:5" ht="12.75">
      <c r="A30" s="17"/>
      <c r="B30" s="17"/>
      <c r="C30" s="17"/>
      <c r="D30" s="17"/>
      <c r="E30" s="17"/>
    </row>
    <row r="31" spans="1:5" ht="15.75">
      <c r="A31" s="16" t="s">
        <v>53</v>
      </c>
      <c r="B31" s="17"/>
      <c r="C31" s="17"/>
      <c r="D31" s="57"/>
      <c r="E31" s="17"/>
    </row>
    <row r="32" spans="1:5" ht="12.75">
      <c r="A32" s="17"/>
      <c r="B32" s="17"/>
      <c r="C32" s="17"/>
      <c r="D32" s="17"/>
      <c r="E32" s="17"/>
    </row>
    <row r="33" spans="1:5" ht="12.75">
      <c r="A33" s="17"/>
      <c r="B33" s="17"/>
      <c r="C33" s="17"/>
      <c r="D33" s="17"/>
      <c r="E33" s="17"/>
    </row>
    <row r="34" spans="1:5" ht="12.75">
      <c r="A34" s="17"/>
      <c r="B34" s="17"/>
      <c r="C34" s="17"/>
      <c r="D34" s="17"/>
      <c r="E34" s="17"/>
    </row>
    <row r="35" spans="1:5" ht="12.75">
      <c r="A35" s="17"/>
      <c r="B35" s="17"/>
      <c r="C35" s="17"/>
      <c r="D35" s="17"/>
      <c r="E35" s="17"/>
    </row>
    <row r="36" spans="3:4" ht="12.75">
      <c r="C36" t="s">
        <v>43</v>
      </c>
      <c r="D36" s="44" t="s">
        <v>44</v>
      </c>
    </row>
    <row r="38" spans="3:11" ht="12.75" outlineLevel="1">
      <c r="C38" s="62" t="s">
        <v>40</v>
      </c>
      <c r="D38" s="62"/>
      <c r="E38" s="62"/>
      <c r="F38" s="62"/>
      <c r="G38" s="62"/>
      <c r="H38" s="62"/>
      <c r="I38" s="62"/>
      <c r="J38" s="62"/>
      <c r="K38" s="31"/>
    </row>
    <row r="39" ht="15.75" outlineLevel="1">
      <c r="D39" s="12" t="s">
        <v>22</v>
      </c>
    </row>
    <row r="40" spans="3:11" ht="12.75" outlineLevel="1">
      <c r="C40" s="10" t="s">
        <v>42</v>
      </c>
      <c r="D40" s="42"/>
      <c r="F40" s="45"/>
      <c r="G40" s="45"/>
      <c r="H40" s="45"/>
      <c r="I40" s="45"/>
      <c r="J40" s="45"/>
      <c r="K40" s="45"/>
    </row>
    <row r="41" spans="3:11" ht="12.75" outlineLevel="1">
      <c r="C41" s="43">
        <v>0.1</v>
      </c>
      <c r="D41" s="13"/>
      <c r="F41" s="45"/>
      <c r="G41" s="45"/>
      <c r="H41" s="45"/>
      <c r="I41" s="45"/>
      <c r="J41" s="45"/>
      <c r="K41" s="45"/>
    </row>
    <row r="42" spans="3:11" ht="12.75" outlineLevel="1">
      <c r="C42" s="43">
        <v>0.099</v>
      </c>
      <c r="D42" s="13"/>
      <c r="F42" s="45"/>
      <c r="G42" s="45"/>
      <c r="H42" s="45"/>
      <c r="I42" s="45"/>
      <c r="J42" s="45"/>
      <c r="K42" s="45"/>
    </row>
    <row r="43" spans="3:11" ht="12.75" outlineLevel="1">
      <c r="C43" s="43"/>
      <c r="D43" s="13"/>
      <c r="F43" s="45"/>
      <c r="G43" s="45"/>
      <c r="H43" s="45"/>
      <c r="I43" s="45"/>
      <c r="J43" s="45"/>
      <c r="K43" s="45"/>
    </row>
    <row r="44" spans="3:11" ht="12.75" outlineLevel="1">
      <c r="C44" s="43"/>
      <c r="D44" s="13"/>
      <c r="F44" s="45"/>
      <c r="G44" s="45"/>
      <c r="H44" s="45"/>
      <c r="I44" s="45"/>
      <c r="J44" s="45"/>
      <c r="K44" s="45"/>
    </row>
    <row r="45" spans="3:11" ht="12.75" outlineLevel="1">
      <c r="C45" s="43"/>
      <c r="D45" s="13"/>
      <c r="F45" s="45"/>
      <c r="G45" s="45"/>
      <c r="H45" s="45"/>
      <c r="I45" s="45"/>
      <c r="J45" s="45"/>
      <c r="K45" s="45"/>
    </row>
    <row r="46" spans="3:11" ht="12.75" outlineLevel="1">
      <c r="C46" s="43"/>
      <c r="D46" s="13"/>
      <c r="F46" s="45"/>
      <c r="G46" s="45"/>
      <c r="H46" s="45"/>
      <c r="I46" s="45"/>
      <c r="J46" s="45"/>
      <c r="K46" s="45"/>
    </row>
    <row r="47" spans="3:11" ht="12.75" outlineLevel="1">
      <c r="C47" s="43"/>
      <c r="D47" s="13"/>
      <c r="F47" s="45"/>
      <c r="G47" s="45"/>
      <c r="H47" s="45"/>
      <c r="I47" s="45"/>
      <c r="J47" s="45"/>
      <c r="K47" s="45"/>
    </row>
    <row r="48" spans="3:11" ht="12.75" outlineLevel="1">
      <c r="C48" s="43"/>
      <c r="D48" s="13"/>
      <c r="F48" s="45"/>
      <c r="G48" s="45"/>
      <c r="H48" s="45"/>
      <c r="I48" s="45"/>
      <c r="J48" s="45"/>
      <c r="K48" s="45"/>
    </row>
    <row r="49" spans="3:11" ht="12.75" outlineLevel="1">
      <c r="C49" s="43"/>
      <c r="D49" s="13"/>
      <c r="F49" s="45"/>
      <c r="G49" s="45"/>
      <c r="H49" s="45"/>
      <c r="I49" s="45"/>
      <c r="J49" s="45"/>
      <c r="K49" s="45"/>
    </row>
    <row r="50" spans="3:11" ht="12.75" outlineLevel="1">
      <c r="C50" s="43"/>
      <c r="D50" s="13"/>
      <c r="F50" s="45"/>
      <c r="G50" s="45"/>
      <c r="H50" s="49" t="s">
        <v>45</v>
      </c>
      <c r="I50" s="45"/>
      <c r="J50" s="45"/>
      <c r="K50" s="45"/>
    </row>
    <row r="51" spans="3:11" ht="12.75" outlineLevel="1">
      <c r="C51" s="43"/>
      <c r="D51" s="13"/>
      <c r="F51" s="45"/>
      <c r="G51" s="45"/>
      <c r="H51" s="45"/>
      <c r="I51" s="45"/>
      <c r="J51" s="45"/>
      <c r="K51" s="45"/>
    </row>
    <row r="52" spans="3:11" ht="12.75" outlineLevel="1">
      <c r="C52" s="43"/>
      <c r="D52" s="13"/>
      <c r="F52" s="45"/>
      <c r="G52" s="45"/>
      <c r="H52" s="45"/>
      <c r="I52" s="45"/>
      <c r="J52" s="45"/>
      <c r="K52" s="45"/>
    </row>
    <row r="53" spans="3:11" ht="12.75" outlineLevel="1">
      <c r="C53" s="43"/>
      <c r="D53" s="13"/>
      <c r="F53" s="45"/>
      <c r="G53" s="45"/>
      <c r="H53" s="45"/>
      <c r="I53" s="45"/>
      <c r="J53" s="45"/>
      <c r="K53" s="45"/>
    </row>
    <row r="54" spans="3:11" ht="12.75" outlineLevel="1">
      <c r="C54" s="43"/>
      <c r="D54" s="13"/>
      <c r="F54" s="45"/>
      <c r="G54" s="45"/>
      <c r="H54" s="45"/>
      <c r="I54" s="45"/>
      <c r="J54" s="45"/>
      <c r="K54" s="45"/>
    </row>
    <row r="55" spans="3:11" ht="12.75" outlineLevel="1">
      <c r="C55" s="43"/>
      <c r="D55" s="13"/>
      <c r="F55" s="45"/>
      <c r="G55" s="45"/>
      <c r="H55" s="45"/>
      <c r="I55" s="45"/>
      <c r="J55" s="45"/>
      <c r="K55" s="45"/>
    </row>
    <row r="56" spans="3:11" ht="12.75" outlineLevel="1">
      <c r="C56" s="43"/>
      <c r="D56" s="13"/>
      <c r="F56" s="45"/>
      <c r="G56" s="45"/>
      <c r="H56" s="45"/>
      <c r="I56" s="45"/>
      <c r="J56" s="45"/>
      <c r="K56" s="45"/>
    </row>
    <row r="57" spans="3:11" ht="12.75" outlineLevel="1">
      <c r="C57" s="43"/>
      <c r="D57" s="13"/>
      <c r="F57" s="45"/>
      <c r="G57" s="45"/>
      <c r="H57" s="45"/>
      <c r="I57" s="45"/>
      <c r="J57" s="45"/>
      <c r="K57" s="45"/>
    </row>
    <row r="58" spans="3:11" ht="12.75" outlineLevel="1">
      <c r="C58" s="43"/>
      <c r="D58" s="13"/>
      <c r="F58" s="45"/>
      <c r="G58" s="45"/>
      <c r="H58" s="45"/>
      <c r="I58" s="45"/>
      <c r="J58" s="45"/>
      <c r="K58" s="45"/>
    </row>
    <row r="59" spans="3:11" ht="12.75" outlineLevel="1">
      <c r="C59" s="43"/>
      <c r="D59" s="13"/>
      <c r="F59" s="45"/>
      <c r="G59" s="45"/>
      <c r="H59" s="45"/>
      <c r="I59" s="45"/>
      <c r="J59" s="45"/>
      <c r="K59" s="45"/>
    </row>
    <row r="60" spans="3:11" ht="12.75" outlineLevel="1">
      <c r="C60" s="43"/>
      <c r="D60" s="13"/>
      <c r="F60" s="45"/>
      <c r="G60" s="45"/>
      <c r="H60" s="45"/>
      <c r="I60" s="45"/>
      <c r="J60" s="45"/>
      <c r="K60" s="45"/>
    </row>
    <row r="61" spans="3:11" ht="12.75" outlineLevel="1">
      <c r="C61" s="43"/>
      <c r="D61" s="13"/>
      <c r="F61" s="45"/>
      <c r="G61" s="45"/>
      <c r="H61" s="45"/>
      <c r="I61" s="45"/>
      <c r="J61" s="45"/>
      <c r="K61" s="45"/>
    </row>
    <row r="62" ht="12.75" outlineLevel="1"/>
    <row r="69" spans="3:11" ht="12.75" outlineLevel="1">
      <c r="C69" s="62" t="s">
        <v>41</v>
      </c>
      <c r="D69" s="62"/>
      <c r="E69" s="62"/>
      <c r="F69" s="62"/>
      <c r="G69" s="62"/>
      <c r="H69" s="62"/>
      <c r="I69" s="62"/>
      <c r="J69" s="62"/>
      <c r="K69" s="31"/>
    </row>
    <row r="70" spans="3:7" ht="12.75" outlineLevel="1">
      <c r="C70" s="26" t="s">
        <v>54</v>
      </c>
      <c r="D70" s="47"/>
      <c r="E70" s="15"/>
      <c r="G70" s="14"/>
    </row>
    <row r="71" spans="3:7" ht="12.75" outlineLevel="1">
      <c r="C71" s="28" t="s">
        <v>55</v>
      </c>
      <c r="D71" s="48"/>
      <c r="E71" s="15"/>
      <c r="G71" s="14"/>
    </row>
    <row r="72" spans="3:7" s="1" customFormat="1" ht="12.75" outlineLevel="1">
      <c r="C72" s="35"/>
      <c r="D72" s="36"/>
      <c r="E72" s="34"/>
      <c r="G72" s="32"/>
    </row>
    <row r="73" spans="2:23" s="1" customFormat="1" ht="12.75" outlineLevel="1">
      <c r="B73" s="32"/>
      <c r="C73" s="66" t="s">
        <v>39</v>
      </c>
      <c r="D73" s="67"/>
      <c r="E73" s="67"/>
      <c r="F73" s="67"/>
      <c r="G73" s="67"/>
      <c r="H73" s="67"/>
      <c r="I73" s="67"/>
      <c r="J73" s="67"/>
      <c r="K73" s="67"/>
      <c r="L73" s="67"/>
      <c r="M73" s="67"/>
      <c r="N73" s="67"/>
      <c r="O73" s="67"/>
      <c r="P73" s="67"/>
      <c r="Q73" s="67"/>
      <c r="R73" s="67"/>
      <c r="S73" s="67"/>
      <c r="T73" s="67"/>
      <c r="U73" s="67"/>
      <c r="V73" s="67"/>
      <c r="W73" s="68"/>
    </row>
    <row r="74" spans="1:23" s="1" customFormat="1" ht="12.75" outlineLevel="1">
      <c r="A74" s="63" t="s">
        <v>38</v>
      </c>
      <c r="B74" s="33">
        <f>'Plan A'!C16-'Plan B'!C16</f>
        <v>-156.4852918762383</v>
      </c>
      <c r="C74" s="20">
        <v>1.4</v>
      </c>
      <c r="D74" s="20">
        <v>1.41</v>
      </c>
      <c r="E74" s="20">
        <v>1.42</v>
      </c>
      <c r="F74" s="20">
        <v>1.43</v>
      </c>
      <c r="G74" s="20">
        <v>1.44</v>
      </c>
      <c r="H74" s="20">
        <v>1.45</v>
      </c>
      <c r="I74" s="20">
        <v>1.46</v>
      </c>
      <c r="J74" s="20">
        <v>1.47</v>
      </c>
      <c r="K74" s="20">
        <v>1.48</v>
      </c>
      <c r="L74" s="20">
        <v>1.49</v>
      </c>
      <c r="M74" s="20">
        <v>1.5</v>
      </c>
      <c r="N74" s="20">
        <v>1.51</v>
      </c>
      <c r="O74" s="20">
        <v>1.52</v>
      </c>
      <c r="P74" s="20">
        <v>1.53</v>
      </c>
      <c r="Q74" s="20">
        <v>1.54</v>
      </c>
      <c r="R74" s="20">
        <v>1.55</v>
      </c>
      <c r="S74" s="20">
        <v>1.56</v>
      </c>
      <c r="T74" s="20">
        <v>1.57</v>
      </c>
      <c r="U74" s="20">
        <v>1.58</v>
      </c>
      <c r="V74" s="20">
        <v>1.59</v>
      </c>
      <c r="W74" s="20">
        <v>1.6</v>
      </c>
    </row>
    <row r="75" spans="1:23" s="1" customFormat="1" ht="12.75" outlineLevel="1">
      <c r="A75" s="64"/>
      <c r="B75" s="20">
        <v>1.2</v>
      </c>
      <c r="C75" s="45"/>
      <c r="D75" s="45"/>
      <c r="E75" s="45"/>
      <c r="F75" s="45"/>
      <c r="G75" s="45"/>
      <c r="H75" s="45"/>
      <c r="I75" s="45"/>
      <c r="J75" s="45"/>
      <c r="K75" s="45"/>
      <c r="L75" s="45"/>
      <c r="M75" s="45"/>
      <c r="N75" s="45"/>
      <c r="O75" s="45"/>
      <c r="P75" s="45"/>
      <c r="Q75" s="45"/>
      <c r="R75" s="45"/>
      <c r="S75" s="45"/>
      <c r="T75" s="45"/>
      <c r="U75" s="45"/>
      <c r="V75" s="45"/>
      <c r="W75" s="45"/>
    </row>
    <row r="76" spans="1:23" s="1" customFormat="1" ht="12.75" outlineLevel="1">
      <c r="A76" s="64"/>
      <c r="B76" s="20">
        <v>1.21</v>
      </c>
      <c r="C76" s="45"/>
      <c r="D76" s="45"/>
      <c r="E76" s="45"/>
      <c r="F76" s="45"/>
      <c r="G76" s="45"/>
      <c r="H76" s="45"/>
      <c r="I76" s="45"/>
      <c r="J76" s="45"/>
      <c r="K76" s="45"/>
      <c r="L76" s="45"/>
      <c r="M76" s="45"/>
      <c r="N76" s="45"/>
      <c r="O76" s="45"/>
      <c r="P76" s="45"/>
      <c r="Q76" s="45"/>
      <c r="R76" s="45"/>
      <c r="S76" s="45"/>
      <c r="T76" s="45"/>
      <c r="U76" s="45"/>
      <c r="V76" s="45"/>
      <c r="W76" s="45"/>
    </row>
    <row r="77" spans="1:23" s="1" customFormat="1" ht="12.75" outlineLevel="1">
      <c r="A77" s="64"/>
      <c r="B77" s="20">
        <v>1.22</v>
      </c>
      <c r="C77" s="45"/>
      <c r="D77" s="45"/>
      <c r="E77" s="45"/>
      <c r="F77" s="45"/>
      <c r="G77" s="45"/>
      <c r="H77" s="45"/>
      <c r="I77" s="45"/>
      <c r="J77" s="45"/>
      <c r="K77" s="45"/>
      <c r="L77" s="45"/>
      <c r="M77" s="45"/>
      <c r="N77" s="45"/>
      <c r="O77" s="45"/>
      <c r="P77" s="45"/>
      <c r="Q77" s="45"/>
      <c r="R77" s="45"/>
      <c r="S77" s="45"/>
      <c r="T77" s="45"/>
      <c r="U77" s="45"/>
      <c r="V77" s="45"/>
      <c r="W77" s="45"/>
    </row>
    <row r="78" spans="1:23" s="1" customFormat="1" ht="12.75" outlineLevel="1">
      <c r="A78" s="64"/>
      <c r="B78" s="20">
        <v>1.23</v>
      </c>
      <c r="C78" s="45"/>
      <c r="D78" s="45"/>
      <c r="E78" s="45"/>
      <c r="F78" s="45"/>
      <c r="G78" s="45"/>
      <c r="H78" s="45"/>
      <c r="I78" s="45"/>
      <c r="J78" s="45"/>
      <c r="K78" s="45"/>
      <c r="L78" s="45"/>
      <c r="M78" s="45"/>
      <c r="N78" s="45"/>
      <c r="O78" s="45"/>
      <c r="P78" s="45"/>
      <c r="Q78" s="45"/>
      <c r="R78" s="45"/>
      <c r="S78" s="45"/>
      <c r="T78" s="45"/>
      <c r="U78" s="45"/>
      <c r="V78" s="45"/>
      <c r="W78" s="45"/>
    </row>
    <row r="79" spans="1:23" s="1" customFormat="1" ht="12.75" outlineLevel="1">
      <c r="A79" s="64"/>
      <c r="B79" s="20">
        <v>1.24</v>
      </c>
      <c r="C79" s="45"/>
      <c r="D79" s="45"/>
      <c r="E79" s="45"/>
      <c r="F79" s="45"/>
      <c r="G79" s="45"/>
      <c r="H79" s="45"/>
      <c r="I79" s="45"/>
      <c r="J79" s="45"/>
      <c r="K79" s="45"/>
      <c r="L79" s="45"/>
      <c r="M79" s="45"/>
      <c r="N79" s="45"/>
      <c r="O79" s="45"/>
      <c r="P79" s="45"/>
      <c r="Q79" s="45"/>
      <c r="R79" s="45"/>
      <c r="S79" s="45"/>
      <c r="T79" s="45"/>
      <c r="U79" s="45"/>
      <c r="V79" s="45"/>
      <c r="W79" s="45"/>
    </row>
    <row r="80" spans="1:23" s="1" customFormat="1" ht="12.75" outlineLevel="1">
      <c r="A80" s="64"/>
      <c r="B80" s="20">
        <v>1.25</v>
      </c>
      <c r="C80" s="45"/>
      <c r="D80" s="45"/>
      <c r="E80" s="45"/>
      <c r="F80" s="45"/>
      <c r="G80" s="45"/>
      <c r="H80" s="45"/>
      <c r="I80" s="45"/>
      <c r="J80" s="45"/>
      <c r="K80" s="45"/>
      <c r="L80" s="45"/>
      <c r="M80" s="45"/>
      <c r="N80" s="45"/>
      <c r="O80" s="45"/>
      <c r="P80" s="45"/>
      <c r="Q80" s="45"/>
      <c r="R80" s="45"/>
      <c r="S80" s="45"/>
      <c r="T80" s="45"/>
      <c r="U80" s="45"/>
      <c r="V80" s="45"/>
      <c r="W80" s="45"/>
    </row>
    <row r="81" spans="1:23" s="1" customFormat="1" ht="12.75" outlineLevel="1">
      <c r="A81" s="64"/>
      <c r="B81" s="20">
        <v>1.26</v>
      </c>
      <c r="C81" s="45"/>
      <c r="D81" s="45"/>
      <c r="E81" s="45"/>
      <c r="F81" s="45"/>
      <c r="G81" s="45"/>
      <c r="H81" s="45"/>
      <c r="I81" s="45"/>
      <c r="J81" s="45"/>
      <c r="K81" s="45"/>
      <c r="L81" s="45"/>
      <c r="M81" s="45"/>
      <c r="N81" s="45"/>
      <c r="O81" s="45"/>
      <c r="P81" s="45"/>
      <c r="Q81" s="45"/>
      <c r="R81" s="45"/>
      <c r="S81" s="45"/>
      <c r="T81" s="45"/>
      <c r="U81" s="45"/>
      <c r="V81" s="45"/>
      <c r="W81" s="45"/>
    </row>
    <row r="82" spans="1:23" s="1" customFormat="1" ht="12.75" outlineLevel="1">
      <c r="A82" s="64"/>
      <c r="B82" s="20">
        <v>1.27</v>
      </c>
      <c r="C82" s="45"/>
      <c r="D82" s="45"/>
      <c r="E82" s="45"/>
      <c r="F82" s="45"/>
      <c r="G82" s="45"/>
      <c r="H82" s="45"/>
      <c r="I82" s="45"/>
      <c r="J82" s="45"/>
      <c r="K82" s="45"/>
      <c r="L82" s="45"/>
      <c r="M82" s="45"/>
      <c r="N82" s="45"/>
      <c r="O82" s="45"/>
      <c r="P82" s="45"/>
      <c r="Q82" s="45"/>
      <c r="R82" s="45"/>
      <c r="S82" s="45"/>
      <c r="T82" s="45"/>
      <c r="U82" s="45"/>
      <c r="V82" s="45"/>
      <c r="W82" s="45"/>
    </row>
    <row r="83" spans="1:23" s="1" customFormat="1" ht="12.75" outlineLevel="1">
      <c r="A83" s="64"/>
      <c r="B83" s="20">
        <v>1.28</v>
      </c>
      <c r="C83" s="45"/>
      <c r="D83" s="45"/>
      <c r="E83" s="45"/>
      <c r="F83" s="45"/>
      <c r="G83" s="45"/>
      <c r="H83" s="45"/>
      <c r="I83" s="45"/>
      <c r="J83" s="45"/>
      <c r="K83" s="45"/>
      <c r="L83" s="45"/>
      <c r="M83" s="45"/>
      <c r="N83" s="45"/>
      <c r="O83" s="45"/>
      <c r="P83" s="45"/>
      <c r="Q83" s="45"/>
      <c r="R83" s="45"/>
      <c r="S83" s="45"/>
      <c r="T83" s="45"/>
      <c r="U83" s="45"/>
      <c r="V83" s="45"/>
      <c r="W83" s="45"/>
    </row>
    <row r="84" spans="1:23" s="1" customFormat="1" ht="12.75" outlineLevel="1">
      <c r="A84" s="64"/>
      <c r="B84" s="20">
        <v>1.29</v>
      </c>
      <c r="C84" s="45"/>
      <c r="D84" s="45"/>
      <c r="E84" s="45"/>
      <c r="F84" s="45"/>
      <c r="G84" s="45"/>
      <c r="H84" s="45"/>
      <c r="I84" s="45"/>
      <c r="J84" s="45"/>
      <c r="K84" s="45"/>
      <c r="L84" s="45"/>
      <c r="M84" s="45"/>
      <c r="N84" s="45"/>
      <c r="O84" s="45"/>
      <c r="P84" s="45"/>
      <c r="Q84" s="45"/>
      <c r="R84" s="45"/>
      <c r="S84" s="45"/>
      <c r="T84" s="45"/>
      <c r="U84" s="45"/>
      <c r="V84" s="45"/>
      <c r="W84" s="45"/>
    </row>
    <row r="85" spans="1:23" s="1" customFormat="1" ht="12.75" outlineLevel="1">
      <c r="A85" s="64"/>
      <c r="B85" s="20">
        <v>1.3</v>
      </c>
      <c r="C85" s="45"/>
      <c r="D85" s="45"/>
      <c r="E85" s="45"/>
      <c r="F85" s="45"/>
      <c r="G85" s="45"/>
      <c r="H85" s="45"/>
      <c r="I85" s="45"/>
      <c r="J85" s="45"/>
      <c r="K85" s="45"/>
      <c r="L85" s="45"/>
      <c r="M85" s="45"/>
      <c r="N85" s="45"/>
      <c r="O85" s="45"/>
      <c r="P85" s="45"/>
      <c r="Q85" s="45"/>
      <c r="R85" s="45"/>
      <c r="S85" s="45"/>
      <c r="T85" s="45"/>
      <c r="U85" s="45"/>
      <c r="V85" s="45"/>
      <c r="W85" s="45"/>
    </row>
    <row r="86" spans="1:23" s="1" customFormat="1" ht="12.75" outlineLevel="1">
      <c r="A86" s="64"/>
      <c r="B86" s="20">
        <v>1.31</v>
      </c>
      <c r="C86" s="45"/>
      <c r="D86" s="45"/>
      <c r="E86" s="45"/>
      <c r="F86" s="45"/>
      <c r="G86" s="45"/>
      <c r="H86" s="45"/>
      <c r="I86" s="45"/>
      <c r="J86" s="45"/>
      <c r="K86" s="45"/>
      <c r="L86" s="45"/>
      <c r="M86" s="45"/>
      <c r="N86" s="45"/>
      <c r="O86" s="45"/>
      <c r="P86" s="45"/>
      <c r="Q86" s="45"/>
      <c r="R86" s="45"/>
      <c r="S86" s="45"/>
      <c r="T86" s="45"/>
      <c r="U86" s="45"/>
      <c r="V86" s="45"/>
      <c r="W86" s="45"/>
    </row>
    <row r="87" spans="1:23" s="1" customFormat="1" ht="12.75" outlineLevel="1">
      <c r="A87" s="64"/>
      <c r="B87" s="20">
        <v>1.32</v>
      </c>
      <c r="C87" s="45"/>
      <c r="D87" s="45"/>
      <c r="E87" s="45"/>
      <c r="F87" s="45"/>
      <c r="G87" s="45"/>
      <c r="H87" s="45"/>
      <c r="I87" s="45"/>
      <c r="J87" s="45"/>
      <c r="K87" s="45"/>
      <c r="L87" s="45"/>
      <c r="M87" s="45"/>
      <c r="N87" s="45"/>
      <c r="O87" s="45"/>
      <c r="P87" s="45"/>
      <c r="Q87" s="45"/>
      <c r="R87" s="45"/>
      <c r="S87" s="45"/>
      <c r="T87" s="45"/>
      <c r="U87" s="45"/>
      <c r="V87" s="45"/>
      <c r="W87" s="45"/>
    </row>
    <row r="88" spans="1:23" s="1" customFormat="1" ht="12.75" outlineLevel="1">
      <c r="A88" s="64"/>
      <c r="B88" s="20">
        <v>1.33</v>
      </c>
      <c r="C88" s="45"/>
      <c r="D88" s="45"/>
      <c r="E88" s="45"/>
      <c r="F88" s="45"/>
      <c r="G88" s="45"/>
      <c r="H88" s="45"/>
      <c r="I88" s="45"/>
      <c r="J88" s="45"/>
      <c r="K88" s="45"/>
      <c r="L88" s="45"/>
      <c r="M88" s="45"/>
      <c r="N88" s="45"/>
      <c r="O88" s="45"/>
      <c r="P88" s="45"/>
      <c r="Q88" s="45"/>
      <c r="R88" s="45"/>
      <c r="S88" s="45"/>
      <c r="T88" s="45"/>
      <c r="U88" s="45"/>
      <c r="V88" s="45"/>
      <c r="W88" s="45"/>
    </row>
    <row r="89" spans="1:23" s="1" customFormat="1" ht="12.75" outlineLevel="1">
      <c r="A89" s="64"/>
      <c r="B89" s="20">
        <v>1.34</v>
      </c>
      <c r="C89" s="45"/>
      <c r="D89" s="45"/>
      <c r="E89" s="45"/>
      <c r="F89" s="45"/>
      <c r="G89" s="45"/>
      <c r="H89" s="45"/>
      <c r="I89" s="45"/>
      <c r="J89" s="45"/>
      <c r="K89" s="45"/>
      <c r="L89" s="45"/>
      <c r="M89" s="45"/>
      <c r="N89" s="45"/>
      <c r="O89" s="45"/>
      <c r="P89" s="45"/>
      <c r="Q89" s="45"/>
      <c r="R89" s="45"/>
      <c r="S89" s="45"/>
      <c r="T89" s="45"/>
      <c r="U89" s="45"/>
      <c r="V89" s="45"/>
      <c r="W89" s="45"/>
    </row>
    <row r="90" spans="1:23" s="1" customFormat="1" ht="12.75" outlineLevel="1">
      <c r="A90" s="64"/>
      <c r="B90" s="20">
        <v>1.35</v>
      </c>
      <c r="C90" s="45"/>
      <c r="D90" s="45"/>
      <c r="E90" s="45"/>
      <c r="F90" s="45"/>
      <c r="G90" s="45"/>
      <c r="H90" s="45"/>
      <c r="I90" s="45"/>
      <c r="J90" s="45"/>
      <c r="K90" s="45"/>
      <c r="L90" s="45"/>
      <c r="M90" s="45"/>
      <c r="N90" s="45"/>
      <c r="O90" s="45"/>
      <c r="P90" s="45"/>
      <c r="Q90" s="45"/>
      <c r="R90" s="45"/>
      <c r="S90" s="45"/>
      <c r="T90" s="45"/>
      <c r="U90" s="45"/>
      <c r="V90" s="45"/>
      <c r="W90" s="45"/>
    </row>
    <row r="91" spans="1:23" s="1" customFormat="1" ht="12.75" outlineLevel="1">
      <c r="A91" s="64"/>
      <c r="B91" s="20">
        <v>1.36</v>
      </c>
      <c r="C91" s="45"/>
      <c r="D91" s="45"/>
      <c r="E91" s="45"/>
      <c r="F91" s="45"/>
      <c r="G91" s="45"/>
      <c r="H91" s="45"/>
      <c r="I91" s="45"/>
      <c r="J91" s="45"/>
      <c r="K91" s="45"/>
      <c r="L91" s="45"/>
      <c r="M91" s="45"/>
      <c r="N91" s="45"/>
      <c r="O91" s="45"/>
      <c r="P91" s="45"/>
      <c r="Q91" s="45"/>
      <c r="R91" s="45"/>
      <c r="S91" s="45"/>
      <c r="T91" s="45"/>
      <c r="U91" s="45"/>
      <c r="V91" s="45"/>
      <c r="W91" s="45"/>
    </row>
    <row r="92" spans="1:23" s="1" customFormat="1" ht="12.75" outlineLevel="1">
      <c r="A92" s="64"/>
      <c r="B92" s="20">
        <v>1.37</v>
      </c>
      <c r="C92" s="45"/>
      <c r="D92" s="45"/>
      <c r="E92" s="45"/>
      <c r="F92" s="45"/>
      <c r="G92" s="45"/>
      <c r="H92" s="45"/>
      <c r="I92" s="45"/>
      <c r="J92" s="45"/>
      <c r="K92" s="45"/>
      <c r="L92" s="45"/>
      <c r="M92" s="45"/>
      <c r="N92" s="45"/>
      <c r="O92" s="45"/>
      <c r="P92" s="45"/>
      <c r="Q92" s="45"/>
      <c r="R92" s="45"/>
      <c r="S92" s="45"/>
      <c r="T92" s="45"/>
      <c r="U92" s="45"/>
      <c r="V92" s="45"/>
      <c r="W92" s="45"/>
    </row>
    <row r="93" spans="1:23" s="1" customFormat="1" ht="12.75" outlineLevel="1">
      <c r="A93" s="64"/>
      <c r="B93" s="20">
        <v>1.38</v>
      </c>
      <c r="C93" s="45"/>
      <c r="D93" s="45"/>
      <c r="E93" s="45"/>
      <c r="F93" s="45"/>
      <c r="G93" s="45"/>
      <c r="H93" s="45"/>
      <c r="I93" s="45"/>
      <c r="J93" s="45"/>
      <c r="K93" s="45"/>
      <c r="L93" s="45"/>
      <c r="M93" s="45"/>
      <c r="N93" s="45"/>
      <c r="O93" s="45"/>
      <c r="P93" s="45"/>
      <c r="Q93" s="45"/>
      <c r="R93" s="45"/>
      <c r="S93" s="45"/>
      <c r="T93" s="45"/>
      <c r="U93" s="45"/>
      <c r="V93" s="45"/>
      <c r="W93" s="45"/>
    </row>
    <row r="94" spans="1:23" s="1" customFormat="1" ht="12.75" outlineLevel="1">
      <c r="A94" s="64"/>
      <c r="B94" s="20">
        <v>1.39</v>
      </c>
      <c r="C94" s="45"/>
      <c r="D94" s="45"/>
      <c r="E94" s="45"/>
      <c r="F94" s="45"/>
      <c r="G94" s="45"/>
      <c r="H94" s="45"/>
      <c r="I94" s="45"/>
      <c r="J94" s="45"/>
      <c r="K94" s="45"/>
      <c r="L94" s="45"/>
      <c r="M94" s="45"/>
      <c r="N94" s="45"/>
      <c r="O94" s="45"/>
      <c r="P94" s="45"/>
      <c r="Q94" s="45"/>
      <c r="R94" s="45"/>
      <c r="S94" s="45"/>
      <c r="T94" s="45"/>
      <c r="U94" s="45"/>
      <c r="V94" s="45"/>
      <c r="W94" s="45"/>
    </row>
    <row r="95" spans="1:23" s="1" customFormat="1" ht="12.75" outlineLevel="1">
      <c r="A95" s="64"/>
      <c r="B95" s="20">
        <v>1.4</v>
      </c>
      <c r="C95" s="45"/>
      <c r="D95" s="45"/>
      <c r="E95" s="45"/>
      <c r="F95" s="45"/>
      <c r="G95" s="45"/>
      <c r="H95" s="45"/>
      <c r="I95" s="45"/>
      <c r="J95" s="45"/>
      <c r="K95" s="45"/>
      <c r="L95" s="45"/>
      <c r="M95" s="45"/>
      <c r="N95" s="45"/>
      <c r="O95" s="45"/>
      <c r="P95" s="45"/>
      <c r="Q95" s="45"/>
      <c r="R95" s="45"/>
      <c r="S95" s="45"/>
      <c r="T95" s="45"/>
      <c r="U95" s="45"/>
      <c r="V95" s="45"/>
      <c r="W95" s="45"/>
    </row>
    <row r="96" spans="1:23" s="1" customFormat="1" ht="12.75" outlineLevel="1">
      <c r="A96" s="64"/>
      <c r="B96" s="20">
        <v>1.41</v>
      </c>
      <c r="C96" s="45"/>
      <c r="D96" s="45"/>
      <c r="E96" s="45"/>
      <c r="F96" s="45"/>
      <c r="G96" s="45"/>
      <c r="H96" s="45"/>
      <c r="I96" s="45"/>
      <c r="J96" s="45"/>
      <c r="K96" s="45"/>
      <c r="L96" s="45"/>
      <c r="M96" s="45"/>
      <c r="N96" s="45"/>
      <c r="O96" s="45"/>
      <c r="P96" s="45"/>
      <c r="Q96" s="45"/>
      <c r="R96" s="45"/>
      <c r="S96" s="45"/>
      <c r="T96" s="45"/>
      <c r="U96" s="45"/>
      <c r="V96" s="45"/>
      <c r="W96" s="45"/>
    </row>
    <row r="97" spans="1:23" s="1" customFormat="1" ht="12.75" outlineLevel="1">
      <c r="A97" s="64"/>
      <c r="B97" s="20">
        <v>1.42</v>
      </c>
      <c r="C97" s="45"/>
      <c r="D97" s="45"/>
      <c r="E97" s="45"/>
      <c r="F97" s="45"/>
      <c r="G97" s="45"/>
      <c r="H97" s="45"/>
      <c r="I97" s="45"/>
      <c r="J97" s="45"/>
      <c r="K97" s="45"/>
      <c r="L97" s="45"/>
      <c r="M97" s="45"/>
      <c r="N97" s="45"/>
      <c r="O97" s="45"/>
      <c r="P97" s="45"/>
      <c r="Q97" s="45"/>
      <c r="R97" s="45"/>
      <c r="S97" s="45"/>
      <c r="T97" s="45"/>
      <c r="U97" s="45"/>
      <c r="V97" s="45"/>
      <c r="W97" s="45"/>
    </row>
    <row r="98" spans="1:23" s="1" customFormat="1" ht="12.75" outlineLevel="1">
      <c r="A98" s="64"/>
      <c r="B98" s="20">
        <v>1.43</v>
      </c>
      <c r="C98" s="45"/>
      <c r="D98" s="45"/>
      <c r="E98" s="45"/>
      <c r="F98" s="45"/>
      <c r="G98" s="45"/>
      <c r="H98" s="45"/>
      <c r="I98" s="45"/>
      <c r="J98" s="45"/>
      <c r="K98" s="45"/>
      <c r="L98" s="45"/>
      <c r="M98" s="45"/>
      <c r="N98" s="45"/>
      <c r="O98" s="45"/>
      <c r="P98" s="45"/>
      <c r="Q98" s="45"/>
      <c r="R98" s="45"/>
      <c r="S98" s="45"/>
      <c r="T98" s="45"/>
      <c r="U98" s="45"/>
      <c r="V98" s="45"/>
      <c r="W98" s="45"/>
    </row>
    <row r="99" spans="1:23" s="1" customFormat="1" ht="12.75" outlineLevel="1">
      <c r="A99" s="64"/>
      <c r="B99" s="20">
        <v>1.44</v>
      </c>
      <c r="C99" s="45"/>
      <c r="D99" s="45"/>
      <c r="E99" s="45"/>
      <c r="F99" s="45"/>
      <c r="G99" s="45"/>
      <c r="H99" s="45"/>
      <c r="I99" s="45"/>
      <c r="J99" s="45"/>
      <c r="K99" s="45"/>
      <c r="L99" s="45"/>
      <c r="M99" s="45"/>
      <c r="N99" s="45"/>
      <c r="O99" s="45"/>
      <c r="P99" s="45"/>
      <c r="Q99" s="45"/>
      <c r="R99" s="45"/>
      <c r="S99" s="45"/>
      <c r="T99" s="45"/>
      <c r="U99" s="45"/>
      <c r="V99" s="45"/>
      <c r="W99" s="45"/>
    </row>
    <row r="100" spans="1:23" s="1" customFormat="1" ht="12.75" outlineLevel="1">
      <c r="A100" s="65"/>
      <c r="B100" s="20">
        <v>1.45</v>
      </c>
      <c r="C100" s="45"/>
      <c r="D100" s="45"/>
      <c r="E100" s="45"/>
      <c r="F100" s="45"/>
      <c r="G100" s="45"/>
      <c r="H100" s="45"/>
      <c r="I100" s="45"/>
      <c r="J100" s="45"/>
      <c r="K100" s="45"/>
      <c r="L100" s="45"/>
      <c r="M100" s="45"/>
      <c r="N100" s="45"/>
      <c r="O100" s="45"/>
      <c r="P100" s="45"/>
      <c r="Q100" s="45"/>
      <c r="R100" s="45"/>
      <c r="S100" s="45"/>
      <c r="T100" s="45"/>
      <c r="U100" s="45"/>
      <c r="V100" s="45"/>
      <c r="W100" s="45"/>
    </row>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sheetProtection/>
  <mergeCells count="4">
    <mergeCell ref="C38:J38"/>
    <mergeCell ref="C69:J69"/>
    <mergeCell ref="A74:A100"/>
    <mergeCell ref="C73:W73"/>
  </mergeCells>
  <conditionalFormatting sqref="A72">
    <cfRule type="cellIs" priority="1" dxfId="0" operator="between" stopIfTrue="1">
      <formula>$D$70</formula>
      <formula>$D$71</formula>
    </cfRule>
  </conditionalFormatting>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A1">
      <selection activeCell="F21" sqref="F21"/>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58"/>
      <c r="F3" s="9"/>
      <c r="G3" s="9">
        <v>1</v>
      </c>
      <c r="H3" s="9"/>
      <c r="I3" s="9">
        <v>1</v>
      </c>
    </row>
    <row r="4" spans="2:9" ht="12.75">
      <c r="B4" s="2" t="s">
        <v>2</v>
      </c>
      <c r="E4" s="45"/>
      <c r="G4">
        <f>Entries!D14*G3</f>
        <v>900</v>
      </c>
      <c r="I4">
        <f>Entries!D14*I3</f>
        <v>900</v>
      </c>
    </row>
    <row r="5" spans="2:9" ht="12.75">
      <c r="B5" s="2" t="s">
        <v>0</v>
      </c>
      <c r="E5" s="45"/>
      <c r="G5">
        <f>Entries!D10</f>
        <v>600</v>
      </c>
      <c r="I5">
        <f>Entries!D11</f>
        <v>900</v>
      </c>
    </row>
    <row r="6" spans="2:9" ht="12.75">
      <c r="B6" s="2" t="s">
        <v>3</v>
      </c>
      <c r="E6" s="45"/>
      <c r="G6">
        <f>MIN(G4,G5)</f>
        <v>600</v>
      </c>
      <c r="I6">
        <f>MIN(I4,I5)</f>
        <v>900</v>
      </c>
    </row>
    <row r="7" spans="2:9" ht="12.75">
      <c r="B7" s="2" t="s">
        <v>27</v>
      </c>
      <c r="E7" s="59"/>
      <c r="G7">
        <f>E7</f>
        <v>0</v>
      </c>
      <c r="I7">
        <f>G7</f>
        <v>0</v>
      </c>
    </row>
    <row r="8" spans="2:9" ht="12.75">
      <c r="B8" s="2" t="s">
        <v>28</v>
      </c>
      <c r="E8" s="45"/>
      <c r="G8">
        <f>G6*G7</f>
        <v>0</v>
      </c>
      <c r="I8">
        <f>I6*I7</f>
        <v>0</v>
      </c>
    </row>
    <row r="9" spans="2:9" ht="12.75">
      <c r="B9" s="2" t="s">
        <v>29</v>
      </c>
      <c r="E9" s="50"/>
      <c r="G9">
        <f>E9</f>
        <v>0</v>
      </c>
      <c r="I9">
        <f>G9</f>
        <v>0</v>
      </c>
    </row>
    <row r="10" spans="2:9" ht="12.75">
      <c r="B10" s="2" t="s">
        <v>30</v>
      </c>
      <c r="E10" s="45"/>
      <c r="G10">
        <f>G9*G6</f>
        <v>0</v>
      </c>
      <c r="I10">
        <f>I9*I6</f>
        <v>0</v>
      </c>
    </row>
    <row r="11" spans="2:9" ht="12.75">
      <c r="B11" s="2" t="s">
        <v>37</v>
      </c>
      <c r="C11">
        <f>Entries!$D$22*('Plan A'!E3-'Plan A'!C3)</f>
        <v>0</v>
      </c>
      <c r="E11" s="45"/>
      <c r="G11">
        <f>Entries!$D$14*(I3-G3)</f>
        <v>0</v>
      </c>
      <c r="I11">
        <v>0</v>
      </c>
    </row>
    <row r="12" spans="2:9" ht="12.75">
      <c r="B12" s="2" t="s">
        <v>31</v>
      </c>
      <c r="E12" s="45"/>
      <c r="I12">
        <f>Entries!D28</f>
        <v>0</v>
      </c>
    </row>
    <row r="13" spans="2:9" ht="12.75">
      <c r="B13" s="2" t="s">
        <v>32</v>
      </c>
      <c r="C13">
        <f>C8-C10-C11+C12</f>
        <v>0</v>
      </c>
      <c r="E13" s="45"/>
      <c r="G13">
        <f>G8-G10-G11+G12</f>
        <v>0</v>
      </c>
      <c r="I13">
        <f>I8-I10-I11+I12</f>
        <v>0</v>
      </c>
    </row>
    <row r="14" spans="2:9" ht="12.75">
      <c r="B14" s="30" t="str">
        <f>"Discount Factor @ "&amp;TEXT(Entries!D3,"##.0%")</f>
        <v>Discount Factor @ 9.0%</v>
      </c>
      <c r="C14">
        <f>1/((1+Entries!$D$3)^C2)</f>
        <v>1</v>
      </c>
      <c r="E14" s="45"/>
      <c r="G14">
        <f>1/((1+Entries!$D$3)^G2)</f>
        <v>0.84167999326656</v>
      </c>
      <c r="I14">
        <f>1/((1+Entries!$D$3)^I2)</f>
        <v>0.7721834800610642</v>
      </c>
    </row>
    <row r="15" spans="2:9" ht="12.75">
      <c r="B15" s="2" t="s">
        <v>33</v>
      </c>
      <c r="C15" s="5">
        <f>C13*C14</f>
        <v>0</v>
      </c>
      <c r="D15" s="5"/>
      <c r="E15" s="60"/>
      <c r="F15" s="5"/>
      <c r="G15" s="5">
        <f>G13*G14</f>
        <v>0</v>
      </c>
      <c r="H15" s="5"/>
      <c r="I15" s="5">
        <f>I13*I14</f>
        <v>0</v>
      </c>
    </row>
    <row r="16" spans="2:9" ht="12.75">
      <c r="B16" s="2" t="s">
        <v>34</v>
      </c>
      <c r="C16" s="61"/>
      <c r="D16" s="4"/>
      <c r="E16" s="4"/>
      <c r="F16" s="4"/>
      <c r="G16" s="4"/>
      <c r="H16" s="4"/>
      <c r="I16" s="4"/>
    </row>
    <row r="19" ht="12.75">
      <c r="B19" s="52"/>
    </row>
  </sheetData>
  <sheetProtection/>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B2:I28"/>
  <sheetViews>
    <sheetView zoomScalePageLayoutView="0" workbookViewId="0" topLeftCell="A1">
      <selection activeCell="I13" sqref="I13"/>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9">
        <v>1</v>
      </c>
      <c r="F3" s="9"/>
      <c r="G3" s="9">
        <v>2</v>
      </c>
      <c r="H3" s="9"/>
      <c r="I3" s="9">
        <v>3</v>
      </c>
    </row>
    <row r="4" spans="2:9" ht="12.75">
      <c r="B4" s="2" t="s">
        <v>2</v>
      </c>
      <c r="E4">
        <f>Entries!D15*E3</f>
        <v>300</v>
      </c>
      <c r="G4">
        <f>Entries!D15*G3</f>
        <v>600</v>
      </c>
      <c r="I4">
        <f>Entries!D15*I3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Entries!D19</f>
        <v>1.5</v>
      </c>
      <c r="G9">
        <f>E9</f>
        <v>1.5</v>
      </c>
      <c r="I9">
        <f>G9</f>
        <v>1.5</v>
      </c>
    </row>
    <row r="10" spans="2:9" ht="12.75">
      <c r="B10" s="2" t="s">
        <v>30</v>
      </c>
      <c r="E10">
        <f>E9*E6</f>
        <v>450</v>
      </c>
      <c r="G10">
        <f>G9*G6</f>
        <v>900</v>
      </c>
      <c r="I10">
        <f>I9*I6</f>
        <v>1350</v>
      </c>
    </row>
    <row r="11" spans="2:7" ht="12.75">
      <c r="B11" s="2" t="s">
        <v>37</v>
      </c>
      <c r="C11">
        <f>Entries!$D$23*(E3-C3)</f>
        <v>300</v>
      </c>
      <c r="E11">
        <f>Entries!$D$23*(G3-E3)</f>
        <v>300</v>
      </c>
      <c r="G11">
        <f>Entries!$D$23*(I3-G3)</f>
        <v>300</v>
      </c>
    </row>
    <row r="12" spans="2:9" ht="12.75">
      <c r="B12" s="2" t="s">
        <v>31</v>
      </c>
      <c r="I12">
        <f>Entries!D29</f>
        <v>300</v>
      </c>
    </row>
    <row r="13" spans="2:9" ht="12.75">
      <c r="B13" s="2" t="s">
        <v>32</v>
      </c>
      <c r="C13">
        <f>C8-C10-C11+C12</f>
        <v>-300</v>
      </c>
      <c r="E13">
        <f>E8-E10-E11+E12</f>
        <v>-150</v>
      </c>
      <c r="G13">
        <f>G8-G10-G11+G12</f>
        <v>0</v>
      </c>
      <c r="I13">
        <f>I8-I10-I11+I12</f>
        <v>750</v>
      </c>
    </row>
    <row r="14" spans="2:9" ht="12.75">
      <c r="B14" s="30" t="str">
        <f>"Discount Factor @ "&amp;TEXT(Entries!D4,"##.0%")</f>
        <v>Discount Factor @ 8.0%</v>
      </c>
      <c r="C14">
        <f>1/((1+Entries!$D$4)^C2)</f>
        <v>1</v>
      </c>
      <c r="E14">
        <f>1/((1+Entries!$D$4)^E2)</f>
        <v>0.9259259259259258</v>
      </c>
      <c r="G14">
        <f>1/((1+Entries!$D$4)^G2)</f>
        <v>0.8573388203017832</v>
      </c>
      <c r="I14">
        <f>1/((1+Entries!$D$4)^I2)</f>
        <v>0.7938322410201696</v>
      </c>
    </row>
    <row r="15" spans="2:9" ht="12.75">
      <c r="B15" s="2" t="s">
        <v>33</v>
      </c>
      <c r="C15" s="5">
        <f>C13*C14</f>
        <v>-300</v>
      </c>
      <c r="D15" s="5"/>
      <c r="E15" s="5">
        <f>E13*E14</f>
        <v>-138.88888888888889</v>
      </c>
      <c r="F15" s="5"/>
      <c r="G15" s="5">
        <f>G13*G14</f>
        <v>0</v>
      </c>
      <c r="H15" s="5"/>
      <c r="I15" s="5">
        <f>I13*I14</f>
        <v>595.3741807651272</v>
      </c>
    </row>
    <row r="16" spans="2:9" ht="12.75">
      <c r="B16" s="2" t="s">
        <v>34</v>
      </c>
      <c r="C16" s="6">
        <f>SUM(C15:I15)</f>
        <v>156.4852918762383</v>
      </c>
      <c r="D16" s="4"/>
      <c r="E16" s="4"/>
      <c r="F16" s="4"/>
      <c r="G16" s="4"/>
      <c r="H16" s="4"/>
      <c r="I16" s="4"/>
    </row>
    <row r="28" ht="12.75">
      <c r="C28" s="18"/>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24"/>
  <sheetViews>
    <sheetView zoomScalePageLayoutView="0" workbookViewId="0" topLeftCell="A1">
      <selection activeCell="B1" sqref="B1"/>
    </sheetView>
  </sheetViews>
  <sheetFormatPr defaultColWidth="8.8515625" defaultRowHeight="12.75"/>
  <cols>
    <col min="1" max="1" width="8.8515625" style="0" customWidth="1"/>
    <col min="2" max="2" width="13.140625" style="13" bestFit="1" customWidth="1"/>
    <col min="3" max="7" width="8.8515625" style="0" customWidth="1"/>
    <col min="8" max="8" width="10.140625" style="0" customWidth="1"/>
    <col min="9" max="11" width="2.421875" style="0" customWidth="1"/>
    <col min="12" max="12" width="10.140625" style="0" customWidth="1"/>
    <col min="13" max="13" width="13.7109375" style="0" bestFit="1" customWidth="1"/>
    <col min="14" max="15" width="8.8515625" style="0" customWidth="1"/>
    <col min="16" max="16" width="11.140625" style="0" customWidth="1"/>
  </cols>
  <sheetData>
    <row r="1" spans="1:2" ht="14.25">
      <c r="A1" s="10" t="s">
        <v>23</v>
      </c>
      <c r="B1" s="42"/>
    </row>
    <row r="2" spans="1:2" ht="14.25">
      <c r="A2" s="46"/>
      <c r="B2" s="12" t="s">
        <v>22</v>
      </c>
    </row>
    <row r="3" spans="1:2" ht="14.25">
      <c r="A3" s="10" t="s">
        <v>23</v>
      </c>
      <c r="B3" s="20">
        <f>'Plan A'!C16-'Plan B'!C16</f>
        <v>-156.4852918762383</v>
      </c>
    </row>
    <row r="4" spans="1:2" ht="12.75">
      <c r="A4" s="19">
        <v>0.1</v>
      </c>
      <c r="B4" s="42"/>
    </row>
    <row r="5" spans="1:2" ht="12.75">
      <c r="A5" s="19">
        <v>0.099</v>
      </c>
      <c r="B5" s="42"/>
    </row>
    <row r="6" spans="1:2" ht="12.75">
      <c r="A6" s="19">
        <v>0.098</v>
      </c>
      <c r="B6" s="42"/>
    </row>
    <row r="7" spans="1:2" ht="12.75">
      <c r="A7" s="19">
        <v>0.097</v>
      </c>
      <c r="B7" s="42"/>
    </row>
    <row r="8" spans="1:2" ht="12.75">
      <c r="A8" s="19">
        <v>0.096</v>
      </c>
      <c r="B8" s="42"/>
    </row>
    <row r="9" spans="1:2" ht="12.75">
      <c r="A9" s="19">
        <v>0.095</v>
      </c>
      <c r="B9" s="42"/>
    </row>
    <row r="10" spans="1:2" ht="12.75">
      <c r="A10" s="19">
        <v>0.094</v>
      </c>
      <c r="B10" s="42"/>
    </row>
    <row r="11" spans="1:2" ht="12.75">
      <c r="A11" s="19">
        <v>0.093</v>
      </c>
      <c r="B11" s="42"/>
    </row>
    <row r="12" spans="1:2" ht="12.75">
      <c r="A12" s="19">
        <v>0.092</v>
      </c>
      <c r="B12" s="42"/>
    </row>
    <row r="13" spans="1:2" ht="12.75">
      <c r="A13" s="19">
        <v>0.091</v>
      </c>
      <c r="B13" s="42"/>
    </row>
    <row r="14" spans="1:2" ht="12.75">
      <c r="A14" s="19">
        <v>0.09</v>
      </c>
      <c r="B14" s="42"/>
    </row>
    <row r="15" spans="1:2" ht="12.75">
      <c r="A15" s="19">
        <v>0.089</v>
      </c>
      <c r="B15" s="42"/>
    </row>
    <row r="16" spans="1:2" ht="12.75">
      <c r="A16" s="19">
        <v>0.088</v>
      </c>
      <c r="B16" s="42"/>
    </row>
    <row r="17" spans="1:2" ht="12.75">
      <c r="A17" s="19">
        <v>0.087</v>
      </c>
      <c r="B17" s="42"/>
    </row>
    <row r="18" spans="1:2" ht="12.75">
      <c r="A18" s="19">
        <v>0.086</v>
      </c>
      <c r="B18" s="42"/>
    </row>
    <row r="19" spans="1:2" ht="12.75">
      <c r="A19" s="19">
        <v>0.085</v>
      </c>
      <c r="B19" s="42"/>
    </row>
    <row r="20" spans="1:2" ht="12.75">
      <c r="A20" s="19">
        <v>0.084</v>
      </c>
      <c r="B20" s="42"/>
    </row>
    <row r="21" spans="1:2" ht="12.75">
      <c r="A21" s="19">
        <v>0.083</v>
      </c>
      <c r="B21" s="42"/>
    </row>
    <row r="22" spans="1:2" ht="12.75">
      <c r="A22" s="19">
        <v>0.082</v>
      </c>
      <c r="B22" s="42"/>
    </row>
    <row r="23" spans="1:2" ht="12.75">
      <c r="A23" s="19">
        <v>0.081</v>
      </c>
      <c r="B23" s="42"/>
    </row>
    <row r="24" spans="1:2" ht="12.75">
      <c r="A24" s="19">
        <v>0.08</v>
      </c>
      <c r="B24" s="42"/>
    </row>
  </sheetData>
  <sheetProtection/>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Z29"/>
  <sheetViews>
    <sheetView zoomScalePageLayoutView="0" workbookViewId="0" topLeftCell="A1">
      <selection activeCell="A3" sqref="A3"/>
    </sheetView>
  </sheetViews>
  <sheetFormatPr defaultColWidth="8.8515625" defaultRowHeight="12.75"/>
  <cols>
    <col min="1" max="1" width="10.28125" style="0" bestFit="1" customWidth="1"/>
    <col min="2" max="2" width="8.8515625" style="0" customWidth="1"/>
    <col min="3" max="3" width="1.28515625" style="0" customWidth="1"/>
    <col min="4" max="4" width="3.421875" style="0" customWidth="1"/>
    <col min="5" max="5" width="6.28125" style="14" customWidth="1"/>
    <col min="6" max="20" width="7.7109375" style="0" bestFit="1" customWidth="1"/>
    <col min="21" max="25" width="7.140625" style="0" bestFit="1" customWidth="1"/>
  </cols>
  <sheetData>
    <row r="1" spans="1:3" ht="12.75">
      <c r="A1" s="26" t="s">
        <v>54</v>
      </c>
      <c r="B1" s="27">
        <v>0</v>
      </c>
      <c r="C1" s="15"/>
    </row>
    <row r="2" spans="1:26" ht="12.75" customHeight="1">
      <c r="A2" s="28" t="s">
        <v>55</v>
      </c>
      <c r="B2" s="29">
        <v>-1000</v>
      </c>
      <c r="C2" s="15"/>
      <c r="D2" s="1"/>
      <c r="E2" s="32"/>
      <c r="F2" s="66" t="s">
        <v>39</v>
      </c>
      <c r="G2" s="67"/>
      <c r="H2" s="67"/>
      <c r="I2" s="67"/>
      <c r="J2" s="67"/>
      <c r="K2" s="67"/>
      <c r="L2" s="67"/>
      <c r="M2" s="67"/>
      <c r="N2" s="67"/>
      <c r="O2" s="67"/>
      <c r="P2" s="67"/>
      <c r="Q2" s="67"/>
      <c r="R2" s="67"/>
      <c r="S2" s="67"/>
      <c r="T2" s="67"/>
      <c r="U2" s="67"/>
      <c r="V2" s="67"/>
      <c r="W2" s="67"/>
      <c r="X2" s="67"/>
      <c r="Y2" s="67"/>
      <c r="Z2" s="68"/>
    </row>
    <row r="3" spans="1:26" s="14" customFormat="1" ht="12.75" customHeight="1">
      <c r="A3"/>
      <c r="B3"/>
      <c r="D3" s="63" t="s">
        <v>38</v>
      </c>
      <c r="E3" s="33">
        <f>'Plan A'!C16-'Plan B'!C16</f>
        <v>-156.4852918762383</v>
      </c>
      <c r="F3" s="20">
        <v>1.4</v>
      </c>
      <c r="G3" s="20">
        <v>1.41</v>
      </c>
      <c r="H3" s="20">
        <v>1.42</v>
      </c>
      <c r="I3" s="20">
        <v>1.43</v>
      </c>
      <c r="J3" s="20">
        <v>1.44</v>
      </c>
      <c r="K3" s="20">
        <v>1.45</v>
      </c>
      <c r="L3" s="20">
        <v>1.46</v>
      </c>
      <c r="M3" s="20">
        <v>1.47</v>
      </c>
      <c r="N3" s="20">
        <v>1.48</v>
      </c>
      <c r="O3" s="20">
        <v>1.49</v>
      </c>
      <c r="P3" s="20">
        <v>1.5</v>
      </c>
      <c r="Q3" s="20">
        <v>1.51</v>
      </c>
      <c r="R3" s="20">
        <v>1.52</v>
      </c>
      <c r="S3" s="20">
        <v>1.53</v>
      </c>
      <c r="T3" s="20">
        <v>1.54</v>
      </c>
      <c r="U3" s="20">
        <v>1.55</v>
      </c>
      <c r="V3" s="20">
        <v>1.56</v>
      </c>
      <c r="W3" s="20">
        <v>1.57</v>
      </c>
      <c r="X3" s="20">
        <v>1.58</v>
      </c>
      <c r="Y3" s="20">
        <v>1.59</v>
      </c>
      <c r="Z3" s="20">
        <v>1.6</v>
      </c>
    </row>
    <row r="4" spans="3:26" ht="12.75">
      <c r="C4" s="21"/>
      <c r="D4" s="64"/>
      <c r="E4" s="20">
        <v>1.2</v>
      </c>
      <c r="F4" s="45"/>
      <c r="G4" s="45"/>
      <c r="H4" s="45"/>
      <c r="I4" s="45"/>
      <c r="J4" s="45"/>
      <c r="K4" s="45"/>
      <c r="L4" s="45"/>
      <c r="M4" s="45"/>
      <c r="N4" s="45"/>
      <c r="O4" s="45"/>
      <c r="P4" s="45"/>
      <c r="Q4" s="45"/>
      <c r="R4" s="45"/>
      <c r="S4" s="45"/>
      <c r="T4" s="45"/>
      <c r="U4" s="45"/>
      <c r="V4" s="45"/>
      <c r="W4" s="45"/>
      <c r="X4" s="45"/>
      <c r="Y4" s="45"/>
      <c r="Z4" s="45"/>
    </row>
    <row r="5" spans="3:26" ht="12.75">
      <c r="C5" s="21"/>
      <c r="D5" s="64"/>
      <c r="E5" s="20">
        <v>1.21</v>
      </c>
      <c r="F5" s="45"/>
      <c r="G5" s="45"/>
      <c r="H5" s="45"/>
      <c r="I5" s="45"/>
      <c r="J5" s="45"/>
      <c r="K5" s="45"/>
      <c r="L5" s="45"/>
      <c r="M5" s="45"/>
      <c r="N5" s="45"/>
      <c r="O5" s="45"/>
      <c r="P5" s="45"/>
      <c r="Q5" s="45"/>
      <c r="R5" s="45"/>
      <c r="S5" s="45"/>
      <c r="T5" s="45"/>
      <c r="U5" s="45"/>
      <c r="V5" s="45"/>
      <c r="W5" s="45"/>
      <c r="X5" s="45"/>
      <c r="Y5" s="45"/>
      <c r="Z5" s="45"/>
    </row>
    <row r="6" spans="4:26" ht="12.75">
      <c r="D6" s="64"/>
      <c r="E6" s="20">
        <v>1.22</v>
      </c>
      <c r="F6" s="45"/>
      <c r="G6" s="45"/>
      <c r="H6" s="45"/>
      <c r="I6" s="45"/>
      <c r="J6" s="45"/>
      <c r="K6" s="45"/>
      <c r="L6" s="45"/>
      <c r="M6" s="45"/>
      <c r="N6" s="45"/>
      <c r="O6" s="45"/>
      <c r="P6" s="45"/>
      <c r="Q6" s="45"/>
      <c r="R6" s="45"/>
      <c r="S6" s="45"/>
      <c r="T6" s="45"/>
      <c r="U6" s="45"/>
      <c r="V6" s="45"/>
      <c r="W6" s="45"/>
      <c r="X6" s="45"/>
      <c r="Y6" s="45"/>
      <c r="Z6" s="45"/>
    </row>
    <row r="7" spans="4:26" ht="12.75">
      <c r="D7" s="64"/>
      <c r="E7" s="20">
        <v>1.23</v>
      </c>
      <c r="F7" s="45"/>
      <c r="G7" s="45"/>
      <c r="H7" s="45"/>
      <c r="I7" s="45"/>
      <c r="J7" s="45"/>
      <c r="K7" s="45"/>
      <c r="L7" s="45"/>
      <c r="M7" s="45"/>
      <c r="N7" s="45"/>
      <c r="O7" s="45"/>
      <c r="P7" s="45"/>
      <c r="Q7" s="45"/>
      <c r="R7" s="45"/>
      <c r="S7" s="45"/>
      <c r="T7" s="45"/>
      <c r="U7" s="45"/>
      <c r="V7" s="45"/>
      <c r="W7" s="45"/>
      <c r="X7" s="45"/>
      <c r="Y7" s="45"/>
      <c r="Z7" s="45"/>
    </row>
    <row r="8" spans="4:26" ht="12.75">
      <c r="D8" s="64"/>
      <c r="E8" s="20">
        <v>1.24</v>
      </c>
      <c r="F8" s="45"/>
      <c r="G8" s="45"/>
      <c r="H8" s="45"/>
      <c r="I8" s="45"/>
      <c r="J8" s="45"/>
      <c r="K8" s="45"/>
      <c r="L8" s="45"/>
      <c r="M8" s="45"/>
      <c r="N8" s="45"/>
      <c r="O8" s="45"/>
      <c r="P8" s="45"/>
      <c r="Q8" s="45"/>
      <c r="R8" s="45"/>
      <c r="S8" s="45"/>
      <c r="T8" s="45"/>
      <c r="U8" s="45"/>
      <c r="V8" s="45"/>
      <c r="W8" s="45"/>
      <c r="X8" s="45"/>
      <c r="Y8" s="45"/>
      <c r="Z8" s="45"/>
    </row>
    <row r="9" spans="4:26" ht="12.75">
      <c r="D9" s="64"/>
      <c r="E9" s="20">
        <v>1.25</v>
      </c>
      <c r="F9" s="45"/>
      <c r="G9" s="45"/>
      <c r="H9" s="45"/>
      <c r="I9" s="45"/>
      <c r="J9" s="45"/>
      <c r="K9" s="45"/>
      <c r="L9" s="45"/>
      <c r="M9" s="45"/>
      <c r="N9" s="45"/>
      <c r="O9" s="45"/>
      <c r="P9" s="45"/>
      <c r="Q9" s="45"/>
      <c r="R9" s="45"/>
      <c r="S9" s="45"/>
      <c r="T9" s="45"/>
      <c r="U9" s="45"/>
      <c r="V9" s="45"/>
      <c r="W9" s="45"/>
      <c r="X9" s="45"/>
      <c r="Y9" s="45"/>
      <c r="Z9" s="45"/>
    </row>
    <row r="10" spans="4:26" ht="12.75">
      <c r="D10" s="64"/>
      <c r="E10" s="20">
        <v>1.26</v>
      </c>
      <c r="F10" s="45"/>
      <c r="G10" s="45"/>
      <c r="H10" s="45"/>
      <c r="I10" s="45"/>
      <c r="J10" s="45"/>
      <c r="K10" s="45"/>
      <c r="L10" s="45"/>
      <c r="M10" s="45"/>
      <c r="N10" s="45"/>
      <c r="O10" s="45"/>
      <c r="P10" s="45"/>
      <c r="Q10" s="45"/>
      <c r="R10" s="45"/>
      <c r="S10" s="45"/>
      <c r="T10" s="45"/>
      <c r="U10" s="45"/>
      <c r="V10" s="45"/>
      <c r="W10" s="45"/>
      <c r="X10" s="45"/>
      <c r="Y10" s="45"/>
      <c r="Z10" s="45"/>
    </row>
    <row r="11" spans="4:26" ht="12.75">
      <c r="D11" s="64"/>
      <c r="E11" s="20">
        <v>1.27</v>
      </c>
      <c r="F11" s="45"/>
      <c r="G11" s="45"/>
      <c r="H11" s="45"/>
      <c r="I11" s="45"/>
      <c r="J11" s="45"/>
      <c r="K11" s="45"/>
      <c r="L11" s="45"/>
      <c r="M11" s="45"/>
      <c r="N11" s="45"/>
      <c r="O11" s="45"/>
      <c r="P11" s="45"/>
      <c r="Q11" s="45"/>
      <c r="R11" s="45"/>
      <c r="S11" s="45"/>
      <c r="T11" s="45"/>
      <c r="U11" s="45"/>
      <c r="V11" s="45"/>
      <c r="W11" s="45"/>
      <c r="X11" s="45"/>
      <c r="Y11" s="45"/>
      <c r="Z11" s="45"/>
    </row>
    <row r="12" spans="4:26" ht="12.75">
      <c r="D12" s="64"/>
      <c r="E12" s="20">
        <v>1.28</v>
      </c>
      <c r="F12" s="45"/>
      <c r="G12" s="45"/>
      <c r="H12" s="45"/>
      <c r="I12" s="45"/>
      <c r="J12" s="45"/>
      <c r="K12" s="45"/>
      <c r="L12" s="45"/>
      <c r="M12" s="45"/>
      <c r="N12" s="45"/>
      <c r="O12" s="45"/>
      <c r="P12" s="45"/>
      <c r="Q12" s="45"/>
      <c r="R12" s="45"/>
      <c r="S12" s="45"/>
      <c r="T12" s="45"/>
      <c r="U12" s="45"/>
      <c r="V12" s="45"/>
      <c r="W12" s="45"/>
      <c r="X12" s="45"/>
      <c r="Y12" s="45"/>
      <c r="Z12" s="45"/>
    </row>
    <row r="13" spans="4:26" ht="12.75">
      <c r="D13" s="64"/>
      <c r="E13" s="20">
        <v>1.29</v>
      </c>
      <c r="F13" s="45"/>
      <c r="G13" s="45"/>
      <c r="H13" s="45"/>
      <c r="I13" s="45"/>
      <c r="J13" s="45"/>
      <c r="K13" s="45"/>
      <c r="L13" s="45"/>
      <c r="M13" s="45"/>
      <c r="N13" s="45"/>
      <c r="O13" s="45"/>
      <c r="P13" s="45"/>
      <c r="Q13" s="45"/>
      <c r="R13" s="45"/>
      <c r="S13" s="45"/>
      <c r="T13" s="45"/>
      <c r="U13" s="45"/>
      <c r="V13" s="45"/>
      <c r="W13" s="45"/>
      <c r="X13" s="45"/>
      <c r="Y13" s="45"/>
      <c r="Z13" s="45"/>
    </row>
    <row r="14" spans="4:26" ht="12.75">
      <c r="D14" s="64"/>
      <c r="E14" s="20">
        <v>1.3</v>
      </c>
      <c r="F14" s="45"/>
      <c r="G14" s="45"/>
      <c r="H14" s="45"/>
      <c r="I14" s="45"/>
      <c r="J14" s="45"/>
      <c r="K14" s="45"/>
      <c r="L14" s="45"/>
      <c r="M14" s="45"/>
      <c r="N14" s="45"/>
      <c r="O14" s="45"/>
      <c r="P14" s="45"/>
      <c r="Q14" s="45"/>
      <c r="R14" s="45"/>
      <c r="S14" s="45"/>
      <c r="T14" s="45"/>
      <c r="U14" s="45"/>
      <c r="V14" s="45"/>
      <c r="W14" s="45"/>
      <c r="X14" s="45"/>
      <c r="Y14" s="45"/>
      <c r="Z14" s="45"/>
    </row>
    <row r="15" spans="4:26" ht="12.75">
      <c r="D15" s="64"/>
      <c r="E15" s="20">
        <v>1.31</v>
      </c>
      <c r="F15" s="45"/>
      <c r="G15" s="45"/>
      <c r="H15" s="45"/>
      <c r="I15" s="45"/>
      <c r="J15" s="45"/>
      <c r="K15" s="45"/>
      <c r="L15" s="45"/>
      <c r="M15" s="45"/>
      <c r="N15" s="45"/>
      <c r="O15" s="45"/>
      <c r="P15" s="45"/>
      <c r="Q15" s="45"/>
      <c r="R15" s="45"/>
      <c r="S15" s="45"/>
      <c r="T15" s="45"/>
      <c r="U15" s="45"/>
      <c r="V15" s="45"/>
      <c r="W15" s="45"/>
      <c r="X15" s="45"/>
      <c r="Y15" s="45"/>
      <c r="Z15" s="45"/>
    </row>
    <row r="16" spans="4:26" ht="12.75">
      <c r="D16" s="64"/>
      <c r="E16" s="20">
        <v>1.32</v>
      </c>
      <c r="F16" s="45"/>
      <c r="G16" s="45"/>
      <c r="H16" s="45"/>
      <c r="I16" s="45"/>
      <c r="J16" s="45"/>
      <c r="K16" s="45"/>
      <c r="L16" s="45"/>
      <c r="M16" s="45"/>
      <c r="N16" s="45"/>
      <c r="O16" s="45"/>
      <c r="P16" s="45"/>
      <c r="Q16" s="45"/>
      <c r="R16" s="45"/>
      <c r="S16" s="45"/>
      <c r="T16" s="45"/>
      <c r="U16" s="45"/>
      <c r="V16" s="45"/>
      <c r="W16" s="45"/>
      <c r="X16" s="45"/>
      <c r="Y16" s="45"/>
      <c r="Z16" s="45"/>
    </row>
    <row r="17" spans="4:26" ht="12.75">
      <c r="D17" s="64"/>
      <c r="E17" s="20">
        <v>1.33</v>
      </c>
      <c r="F17" s="45"/>
      <c r="G17" s="45"/>
      <c r="H17" s="45"/>
      <c r="I17" s="45"/>
      <c r="J17" s="45"/>
      <c r="K17" s="45"/>
      <c r="L17" s="45"/>
      <c r="M17" s="45"/>
      <c r="N17" s="45"/>
      <c r="O17" s="45"/>
      <c r="P17" s="45"/>
      <c r="Q17" s="45"/>
      <c r="R17" s="45"/>
      <c r="S17" s="45"/>
      <c r="T17" s="45"/>
      <c r="U17" s="45"/>
      <c r="V17" s="45"/>
      <c r="W17" s="45"/>
      <c r="X17" s="45"/>
      <c r="Y17" s="45"/>
      <c r="Z17" s="45"/>
    </row>
    <row r="18" spans="4:26" ht="12.75">
      <c r="D18" s="64"/>
      <c r="E18" s="20">
        <v>1.34</v>
      </c>
      <c r="F18" s="45"/>
      <c r="G18" s="45"/>
      <c r="H18" s="45"/>
      <c r="I18" s="45"/>
      <c r="J18" s="45"/>
      <c r="K18" s="45"/>
      <c r="L18" s="45"/>
      <c r="M18" s="45"/>
      <c r="N18" s="45"/>
      <c r="O18" s="45"/>
      <c r="P18" s="45"/>
      <c r="Q18" s="45"/>
      <c r="R18" s="45"/>
      <c r="S18" s="45"/>
      <c r="T18" s="45"/>
      <c r="U18" s="45"/>
      <c r="V18" s="45"/>
      <c r="W18" s="45"/>
      <c r="X18" s="45"/>
      <c r="Y18" s="45"/>
      <c r="Z18" s="45"/>
    </row>
    <row r="19" spans="4:26" ht="12.75">
      <c r="D19" s="64"/>
      <c r="E19" s="20">
        <v>1.35</v>
      </c>
      <c r="F19" s="45"/>
      <c r="G19" s="45"/>
      <c r="H19" s="45"/>
      <c r="I19" s="45"/>
      <c r="J19" s="45"/>
      <c r="K19" s="45"/>
      <c r="L19" s="45"/>
      <c r="M19" s="45"/>
      <c r="N19" s="45"/>
      <c r="O19" s="45"/>
      <c r="P19" s="45"/>
      <c r="Q19" s="45"/>
      <c r="R19" s="45"/>
      <c r="S19" s="45"/>
      <c r="T19" s="45"/>
      <c r="U19" s="45"/>
      <c r="V19" s="45"/>
      <c r="W19" s="45"/>
      <c r="X19" s="45"/>
      <c r="Y19" s="45"/>
      <c r="Z19" s="45"/>
    </row>
    <row r="20" spans="4:26" ht="12.75">
      <c r="D20" s="64"/>
      <c r="E20" s="20">
        <v>1.36</v>
      </c>
      <c r="F20" s="45"/>
      <c r="G20" s="45"/>
      <c r="H20" s="45"/>
      <c r="I20" s="45"/>
      <c r="J20" s="45"/>
      <c r="K20" s="45"/>
      <c r="L20" s="45"/>
      <c r="M20" s="45"/>
      <c r="N20" s="45"/>
      <c r="O20" s="45"/>
      <c r="P20" s="45"/>
      <c r="Q20" s="45"/>
      <c r="R20" s="45"/>
      <c r="S20" s="45"/>
      <c r="T20" s="45"/>
      <c r="U20" s="45"/>
      <c r="V20" s="45"/>
      <c r="W20" s="45"/>
      <c r="X20" s="45"/>
      <c r="Y20" s="45"/>
      <c r="Z20" s="45"/>
    </row>
    <row r="21" spans="4:26" ht="12.75">
      <c r="D21" s="64"/>
      <c r="E21" s="20">
        <v>1.37</v>
      </c>
      <c r="F21" s="45"/>
      <c r="G21" s="45"/>
      <c r="H21" s="45"/>
      <c r="I21" s="45"/>
      <c r="J21" s="45"/>
      <c r="K21" s="45"/>
      <c r="L21" s="45"/>
      <c r="M21" s="45"/>
      <c r="N21" s="45"/>
      <c r="O21" s="45"/>
      <c r="P21" s="45"/>
      <c r="Q21" s="45"/>
      <c r="R21" s="45"/>
      <c r="S21" s="45"/>
      <c r="T21" s="45"/>
      <c r="U21" s="45"/>
      <c r="V21" s="45"/>
      <c r="W21" s="45"/>
      <c r="X21" s="45"/>
      <c r="Y21" s="45"/>
      <c r="Z21" s="45"/>
    </row>
    <row r="22" spans="4:26" ht="12.75">
      <c r="D22" s="64"/>
      <c r="E22" s="20">
        <v>1.38</v>
      </c>
      <c r="F22" s="45"/>
      <c r="G22" s="45"/>
      <c r="H22" s="45"/>
      <c r="I22" s="45"/>
      <c r="J22" s="45"/>
      <c r="K22" s="45"/>
      <c r="L22" s="45"/>
      <c r="M22" s="45"/>
      <c r="N22" s="45"/>
      <c r="O22" s="45"/>
      <c r="P22" s="45"/>
      <c r="Q22" s="45"/>
      <c r="R22" s="45"/>
      <c r="S22" s="45"/>
      <c r="T22" s="45"/>
      <c r="U22" s="45"/>
      <c r="V22" s="45"/>
      <c r="W22" s="45"/>
      <c r="X22" s="45"/>
      <c r="Y22" s="45"/>
      <c r="Z22" s="45"/>
    </row>
    <row r="23" spans="4:26" ht="12.75">
      <c r="D23" s="64"/>
      <c r="E23" s="20">
        <v>1.39</v>
      </c>
      <c r="F23" s="45"/>
      <c r="G23" s="45"/>
      <c r="H23" s="45"/>
      <c r="I23" s="45"/>
      <c r="J23" s="45"/>
      <c r="K23" s="45"/>
      <c r="L23" s="45"/>
      <c r="M23" s="45"/>
      <c r="N23" s="45"/>
      <c r="O23" s="45"/>
      <c r="P23" s="45"/>
      <c r="Q23" s="45"/>
      <c r="R23" s="45"/>
      <c r="S23" s="45"/>
      <c r="T23" s="45"/>
      <c r="U23" s="45"/>
      <c r="V23" s="45"/>
      <c r="W23" s="45"/>
      <c r="X23" s="45"/>
      <c r="Y23" s="45"/>
      <c r="Z23" s="45"/>
    </row>
    <row r="24" spans="4:26" ht="12.75">
      <c r="D24" s="64"/>
      <c r="E24" s="20">
        <v>1.4</v>
      </c>
      <c r="F24" s="45"/>
      <c r="G24" s="45"/>
      <c r="H24" s="45"/>
      <c r="I24" s="45"/>
      <c r="J24" s="45"/>
      <c r="K24" s="45"/>
      <c r="L24" s="45"/>
      <c r="M24" s="45"/>
      <c r="N24" s="45"/>
      <c r="O24" s="45"/>
      <c r="P24" s="45"/>
      <c r="Q24" s="45"/>
      <c r="R24" s="45"/>
      <c r="S24" s="45"/>
      <c r="T24" s="45"/>
      <c r="U24" s="45"/>
      <c r="V24" s="45"/>
      <c r="W24" s="45"/>
      <c r="X24" s="45"/>
      <c r="Y24" s="45"/>
      <c r="Z24" s="45"/>
    </row>
    <row r="25" spans="4:26" ht="12.75">
      <c r="D25" s="64"/>
      <c r="E25" s="20">
        <v>1.41</v>
      </c>
      <c r="F25" s="45"/>
      <c r="G25" s="45"/>
      <c r="H25" s="45"/>
      <c r="I25" s="45"/>
      <c r="J25" s="45"/>
      <c r="K25" s="45"/>
      <c r="L25" s="45"/>
      <c r="M25" s="45"/>
      <c r="N25" s="45"/>
      <c r="O25" s="45"/>
      <c r="P25" s="45"/>
      <c r="Q25" s="45"/>
      <c r="R25" s="45"/>
      <c r="S25" s="45"/>
      <c r="T25" s="45"/>
      <c r="U25" s="45"/>
      <c r="V25" s="45"/>
      <c r="W25" s="45"/>
      <c r="X25" s="45"/>
      <c r="Y25" s="45"/>
      <c r="Z25" s="45"/>
    </row>
    <row r="26" spans="4:26" ht="12.75">
      <c r="D26" s="64"/>
      <c r="E26" s="20">
        <v>1.42</v>
      </c>
      <c r="F26" s="45"/>
      <c r="G26" s="45"/>
      <c r="H26" s="45"/>
      <c r="I26" s="45"/>
      <c r="J26" s="45"/>
      <c r="K26" s="45"/>
      <c r="L26" s="45"/>
      <c r="M26" s="45"/>
      <c r="N26" s="45"/>
      <c r="O26" s="45"/>
      <c r="P26" s="45"/>
      <c r="Q26" s="45"/>
      <c r="R26" s="45"/>
      <c r="S26" s="45"/>
      <c r="T26" s="45"/>
      <c r="U26" s="45"/>
      <c r="V26" s="45"/>
      <c r="W26" s="45"/>
      <c r="X26" s="45"/>
      <c r="Y26" s="45"/>
      <c r="Z26" s="45"/>
    </row>
    <row r="27" spans="4:26" ht="12.75">
      <c r="D27" s="64"/>
      <c r="E27" s="20">
        <v>1.43</v>
      </c>
      <c r="F27" s="45"/>
      <c r="G27" s="45"/>
      <c r="H27" s="45"/>
      <c r="I27" s="45"/>
      <c r="J27" s="45"/>
      <c r="K27" s="45"/>
      <c r="L27" s="45"/>
      <c r="M27" s="45"/>
      <c r="N27" s="45"/>
      <c r="O27" s="45"/>
      <c r="P27" s="45"/>
      <c r="Q27" s="45"/>
      <c r="R27" s="45"/>
      <c r="S27" s="45"/>
      <c r="T27" s="45"/>
      <c r="U27" s="45"/>
      <c r="V27" s="45"/>
      <c r="W27" s="45"/>
      <c r="X27" s="45"/>
      <c r="Y27" s="45"/>
      <c r="Z27" s="45"/>
    </row>
    <row r="28" spans="4:26" ht="12.75">
      <c r="D28" s="64"/>
      <c r="E28" s="20">
        <v>1.44</v>
      </c>
      <c r="F28" s="45"/>
      <c r="G28" s="45"/>
      <c r="H28" s="45"/>
      <c r="I28" s="45"/>
      <c r="J28" s="45"/>
      <c r="K28" s="45"/>
      <c r="L28" s="45"/>
      <c r="M28" s="45"/>
      <c r="N28" s="45"/>
      <c r="O28" s="45"/>
      <c r="P28" s="45"/>
      <c r="Q28" s="45"/>
      <c r="R28" s="45"/>
      <c r="S28" s="45"/>
      <c r="T28" s="45"/>
      <c r="U28" s="45"/>
      <c r="V28" s="45"/>
      <c r="W28" s="45"/>
      <c r="X28" s="45"/>
      <c r="Y28" s="45"/>
      <c r="Z28" s="45"/>
    </row>
    <row r="29" spans="4:26" ht="12.75">
      <c r="D29" s="65"/>
      <c r="E29" s="20">
        <v>1.45</v>
      </c>
      <c r="F29" s="45"/>
      <c r="G29" s="45"/>
      <c r="H29" s="45"/>
      <c r="I29" s="45"/>
      <c r="J29" s="45"/>
      <c r="K29" s="45"/>
      <c r="L29" s="45"/>
      <c r="M29" s="45"/>
      <c r="N29" s="45"/>
      <c r="O29" s="45"/>
      <c r="P29" s="45"/>
      <c r="Q29" s="45"/>
      <c r="R29" s="45"/>
      <c r="S29" s="45"/>
      <c r="T29" s="45"/>
      <c r="U29" s="45"/>
      <c r="V29" s="45"/>
      <c r="W29" s="45"/>
      <c r="X29" s="45"/>
      <c r="Y29" s="45"/>
      <c r="Z29" s="45"/>
    </row>
  </sheetData>
  <sheetProtection/>
  <mergeCells count="2">
    <mergeCell ref="D3:D29"/>
    <mergeCell ref="F2:Z2"/>
  </mergeCell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dimension ref="B3:C3"/>
  <sheetViews>
    <sheetView zoomScalePageLayoutView="0" workbookViewId="0" topLeftCell="A1">
      <selection activeCell="F16" sqref="F16"/>
    </sheetView>
  </sheetViews>
  <sheetFormatPr defaultColWidth="11.421875" defaultRowHeight="12.75"/>
  <cols>
    <col min="1" max="1" width="11.421875" style="0" customWidth="1"/>
    <col min="2" max="2" width="13.7109375" style="0" bestFit="1" customWidth="1"/>
  </cols>
  <sheetData>
    <row r="3" spans="2:3" ht="14.25">
      <c r="B3" s="12" t="s">
        <v>22</v>
      </c>
      <c r="C3" s="50">
        <f>'Plan A'!C16-'Plan B'!C16</f>
        <v>-156.4852918762383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I20"/>
  <sheetViews>
    <sheetView zoomScalePageLayoutView="0" workbookViewId="0" topLeftCell="A1">
      <selection activeCell="I13" sqref="I13"/>
    </sheetView>
  </sheetViews>
  <sheetFormatPr defaultColWidth="8.8515625" defaultRowHeight="12.75"/>
  <cols>
    <col min="1" max="1" width="8.8515625" style="0" customWidth="1"/>
    <col min="2" max="2" width="30.421875" style="0" bestFit="1" customWidth="1"/>
  </cols>
  <sheetData>
    <row r="2" spans="2:9" ht="11.25" customHeight="1">
      <c r="B2" s="3" t="s">
        <v>1</v>
      </c>
      <c r="C2" s="3">
        <v>0</v>
      </c>
      <c r="D2" s="3"/>
      <c r="E2" s="3">
        <v>1</v>
      </c>
      <c r="F2" s="3"/>
      <c r="G2" s="3">
        <v>2</v>
      </c>
      <c r="H2" s="3"/>
      <c r="I2" s="3">
        <v>3</v>
      </c>
    </row>
    <row r="3" spans="2:9" ht="11.25" customHeight="1">
      <c r="B3" s="8" t="s">
        <v>19</v>
      </c>
      <c r="C3" s="3"/>
      <c r="D3" s="3"/>
      <c r="E3" s="53">
        <v>1</v>
      </c>
      <c r="F3" s="53"/>
      <c r="G3" s="53">
        <v>1</v>
      </c>
      <c r="H3" s="53"/>
      <c r="I3" s="53">
        <v>1</v>
      </c>
    </row>
    <row r="4" spans="2:9" ht="12.75">
      <c r="B4" s="2" t="s">
        <v>2</v>
      </c>
      <c r="E4">
        <f>Entries!D14*E3</f>
        <v>900</v>
      </c>
      <c r="G4">
        <f>Entries!D14*G3</f>
        <v>900</v>
      </c>
      <c r="I4">
        <f>Entries!D14*I3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Entries!D18</f>
        <v>1.28</v>
      </c>
      <c r="G9">
        <f>E9</f>
        <v>1.28</v>
      </c>
      <c r="I9">
        <f>G9</f>
        <v>1.28</v>
      </c>
    </row>
    <row r="10" spans="2:9" ht="12.75">
      <c r="B10" s="2" t="s">
        <v>30</v>
      </c>
      <c r="E10">
        <f>E9*E6</f>
        <v>384</v>
      </c>
      <c r="G10">
        <f>G9*G6</f>
        <v>768</v>
      </c>
      <c r="I10">
        <f>I9*I6</f>
        <v>1152</v>
      </c>
    </row>
    <row r="11" spans="2:9" ht="12.75">
      <c r="B11" s="2" t="s">
        <v>37</v>
      </c>
      <c r="C11">
        <f>Entries!$D$22*('NPV Function'!E3-'NPV Function'!C3)</f>
        <v>900</v>
      </c>
      <c r="E11">
        <f>Entries!$D$14*('NPV Function'!G3-'NPV Function'!E3)</f>
        <v>0</v>
      </c>
      <c r="G11">
        <f>Entries!$D$14*('NPV Function'!I3-'NPV Function'!G3)</f>
        <v>0</v>
      </c>
      <c r="I11">
        <v>0</v>
      </c>
    </row>
    <row r="12" spans="2:9" ht="12.75">
      <c r="B12" s="2" t="s">
        <v>31</v>
      </c>
      <c r="I12">
        <f>Entries!D28</f>
        <v>0</v>
      </c>
    </row>
    <row r="13" spans="2:9" ht="12.75">
      <c r="B13" s="2" t="s">
        <v>32</v>
      </c>
      <c r="C13">
        <f>C8-C10-C11+C12</f>
        <v>-900</v>
      </c>
      <c r="E13">
        <f>E8-E10-E11+E12</f>
        <v>216</v>
      </c>
      <c r="G13">
        <f>G8-G10-G11+G12</f>
        <v>432</v>
      </c>
      <c r="I13">
        <f>I8-I10-I11+I12</f>
        <v>648</v>
      </c>
    </row>
    <row r="14" spans="2:9" ht="12.75">
      <c r="B14" s="30" t="str">
        <f>"Discount Factor @ "&amp;TEXT(Entries!D3,"##.0%")</f>
        <v>Discount Factor @ 9.0%</v>
      </c>
      <c r="C14">
        <f>1/((1+Entries!$D$3)^C2)</f>
        <v>1</v>
      </c>
      <c r="E14">
        <f>1/((1+Entries!$D$3)^E2)</f>
        <v>0.9174311926605504</v>
      </c>
      <c r="G14">
        <f>1/((1+Entries!$D$3)^G2)</f>
        <v>0.84167999326656</v>
      </c>
      <c r="I14">
        <f>1/((1+Entries!$D$3)^I2)</f>
        <v>0.7721834800610642</v>
      </c>
    </row>
    <row r="15" spans="2:9" ht="12.75">
      <c r="B15" s="2" t="s">
        <v>33</v>
      </c>
      <c r="C15" s="54">
        <f>C13*C14</f>
        <v>-900</v>
      </c>
      <c r="D15" s="54"/>
      <c r="E15" s="54">
        <f>E13*E14</f>
        <v>198.16513761467888</v>
      </c>
      <c r="F15" s="54"/>
      <c r="G15" s="54">
        <f>G13*G14</f>
        <v>363.6057570911539</v>
      </c>
      <c r="H15" s="54"/>
      <c r="I15" s="54">
        <f>I13*I14</f>
        <v>500.37489507956957</v>
      </c>
    </row>
    <row r="16" spans="2:9" ht="12.75">
      <c r="B16" s="2" t="s">
        <v>34</v>
      </c>
      <c r="C16" s="6">
        <f>SUM(C15:I15)</f>
        <v>162.14578978540237</v>
      </c>
      <c r="D16" s="4"/>
      <c r="E16" s="4"/>
      <c r="F16" s="4"/>
      <c r="G16" s="4"/>
      <c r="H16" s="4"/>
      <c r="I16" s="4"/>
    </row>
    <row r="18" ht="12.75">
      <c r="B18" s="2" t="s">
        <v>46</v>
      </c>
    </row>
    <row r="19" spans="2:4" ht="12.75">
      <c r="B19" s="52" t="s">
        <v>47</v>
      </c>
      <c r="C19" s="56"/>
      <c r="D19" s="55" t="s">
        <v>48</v>
      </c>
    </row>
    <row r="20" spans="2:4" ht="12.75">
      <c r="B20" s="52" t="s">
        <v>50</v>
      </c>
      <c r="C20" s="56"/>
      <c r="D20" s="55" t="s">
        <v>49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2010-09-14T21:34:04Z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